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Junio 2014" sheetId="1" r:id="rId1"/>
  </sheets>
  <calcPr calcId="124519"/>
</workbook>
</file>

<file path=xl/calcChain.xml><?xml version="1.0" encoding="utf-8"?>
<calcChain xmlns="http://schemas.openxmlformats.org/spreadsheetml/2006/main">
  <c r="G5" i="1"/>
  <c r="M5"/>
  <c r="U5" s="1"/>
  <c r="O5"/>
  <c r="Q5"/>
  <c r="U6"/>
  <c r="G7"/>
  <c r="M7"/>
  <c r="U7" s="1"/>
  <c r="O7"/>
  <c r="Q7"/>
  <c r="U8"/>
  <c r="U9"/>
  <c r="G10"/>
  <c r="M10" s="1"/>
  <c r="O10"/>
  <c r="Q10"/>
  <c r="U11"/>
  <c r="U12"/>
  <c r="U13"/>
  <c r="G15"/>
  <c r="M15" s="1"/>
  <c r="U15" s="1"/>
  <c r="O15"/>
  <c r="Q15"/>
  <c r="U16"/>
  <c r="U17"/>
  <c r="U18"/>
  <c r="G19"/>
  <c r="M19" s="1"/>
  <c r="U19" s="1"/>
  <c r="O19"/>
  <c r="Q19"/>
  <c r="U20"/>
  <c r="G21"/>
  <c r="M21" s="1"/>
  <c r="U21" s="1"/>
  <c r="O21"/>
  <c r="Q21"/>
  <c r="U22"/>
  <c r="G23"/>
  <c r="M23" s="1"/>
  <c r="U23" s="1"/>
  <c r="O23"/>
  <c r="Q23"/>
  <c r="U24"/>
  <c r="G25"/>
  <c r="M25" s="1"/>
  <c r="U25" s="1"/>
  <c r="O25"/>
  <c r="Q25"/>
  <c r="U26"/>
  <c r="G27"/>
  <c r="M27" s="1"/>
  <c r="U27" s="1"/>
  <c r="O27"/>
  <c r="Q27"/>
  <c r="U28"/>
  <c r="U29"/>
  <c r="G30"/>
  <c r="M30"/>
  <c r="U30" s="1"/>
  <c r="O30"/>
  <c r="Q30"/>
  <c r="U31"/>
  <c r="G32"/>
  <c r="M32"/>
  <c r="U32" s="1"/>
  <c r="O32"/>
  <c r="Q32"/>
  <c r="U33"/>
  <c r="M34"/>
  <c r="U34"/>
  <c r="G35"/>
  <c r="M35"/>
  <c r="U35" s="1"/>
  <c r="O35"/>
  <c r="Q35"/>
  <c r="G36"/>
  <c r="M36" s="1"/>
  <c r="U36" s="1"/>
  <c r="O36"/>
  <c r="Q36"/>
  <c r="U37"/>
  <c r="G38"/>
  <c r="M38" s="1"/>
  <c r="U38" s="1"/>
  <c r="O38"/>
  <c r="Q38"/>
  <c r="G39"/>
  <c r="M39"/>
  <c r="U39" s="1"/>
  <c r="O39"/>
  <c r="Q39"/>
  <c r="U40"/>
  <c r="U41"/>
  <c r="G42"/>
  <c r="M42" s="1"/>
  <c r="U42" s="1"/>
  <c r="O42"/>
  <c r="Q42"/>
  <c r="U43"/>
  <c r="G44"/>
  <c r="M44" s="1"/>
  <c r="U44" s="1"/>
  <c r="O44"/>
  <c r="Q44"/>
  <c r="U45"/>
  <c r="G46"/>
  <c r="M46" s="1"/>
  <c r="U46" s="1"/>
  <c r="O46"/>
  <c r="Q46"/>
  <c r="U47"/>
  <c r="G48"/>
  <c r="M48" s="1"/>
  <c r="U48" s="1"/>
  <c r="O48"/>
  <c r="Q48"/>
  <c r="U49"/>
  <c r="G50"/>
  <c r="M50" s="1"/>
  <c r="U50" s="1"/>
  <c r="O50"/>
  <c r="Q50"/>
  <c r="U51"/>
  <c r="G52"/>
  <c r="M52" s="1"/>
  <c r="U52" s="1"/>
  <c r="O52"/>
  <c r="Q52"/>
  <c r="U53"/>
  <c r="G54"/>
  <c r="M54" s="1"/>
  <c r="U54" s="1"/>
  <c r="O54"/>
  <c r="Q54"/>
  <c r="U55"/>
  <c r="U56"/>
  <c r="G57"/>
  <c r="M57"/>
  <c r="Q57"/>
  <c r="U57"/>
  <c r="U58"/>
  <c r="G59"/>
  <c r="M59" s="1"/>
  <c r="U59" s="1"/>
  <c r="O59"/>
  <c r="Q59"/>
  <c r="U60"/>
  <c r="U61"/>
  <c r="U62"/>
  <c r="G63"/>
  <c r="M63" s="1"/>
  <c r="U63" s="1"/>
  <c r="O63"/>
  <c r="Q63"/>
  <c r="U64"/>
  <c r="G65"/>
  <c r="M65" s="1"/>
  <c r="U65" s="1"/>
  <c r="O65"/>
  <c r="Q65"/>
  <c r="U66"/>
  <c r="G67"/>
  <c r="M67" s="1"/>
  <c r="U67" s="1"/>
  <c r="O67"/>
  <c r="Q67"/>
  <c r="U68"/>
  <c r="G69"/>
  <c r="M69" s="1"/>
  <c r="U69" s="1"/>
  <c r="O69"/>
  <c r="Q69"/>
  <c r="U70"/>
  <c r="U71"/>
  <c r="U72"/>
  <c r="U73"/>
  <c r="U74"/>
  <c r="G75"/>
  <c r="M75" s="1"/>
  <c r="U75" s="1"/>
  <c r="O75"/>
  <c r="Q75"/>
  <c r="U76"/>
  <c r="G77"/>
  <c r="M77" s="1"/>
  <c r="U77" s="1"/>
  <c r="O77"/>
  <c r="Q77"/>
  <c r="U78"/>
  <c r="G79"/>
  <c r="M79" s="1"/>
  <c r="U79" s="1"/>
  <c r="O79"/>
  <c r="Q79"/>
  <c r="U80"/>
  <c r="G81"/>
  <c r="M81" s="1"/>
  <c r="U81" s="1"/>
  <c r="O81"/>
  <c r="Q81"/>
  <c r="U82"/>
  <c r="G83"/>
  <c r="M83" s="1"/>
  <c r="U83" s="1"/>
  <c r="O83"/>
  <c r="Q83"/>
  <c r="U84"/>
  <c r="G85"/>
  <c r="M85" s="1"/>
  <c r="U85" s="1"/>
  <c r="O85"/>
  <c r="Q85"/>
  <c r="U86"/>
  <c r="F88"/>
  <c r="G88"/>
  <c r="I88"/>
  <c r="K88"/>
  <c r="L88"/>
  <c r="N88"/>
  <c r="O88"/>
  <c r="P88"/>
  <c r="Q88"/>
  <c r="R88"/>
  <c r="S88"/>
  <c r="T88"/>
  <c r="U10" l="1"/>
  <c r="M88"/>
  <c r="U88"/>
</calcChain>
</file>

<file path=xl/sharedStrings.xml><?xml version="1.0" encoding="utf-8"?>
<sst xmlns="http://schemas.openxmlformats.org/spreadsheetml/2006/main" count="137" uniqueCount="101">
  <si>
    <t>TOTAL</t>
  </si>
  <si>
    <t>C</t>
  </si>
  <si>
    <t>VELIZ VIVANCO PAMELA DEL CARMEN</t>
  </si>
  <si>
    <t>08.430.939-7</t>
  </si>
  <si>
    <t>SOTO HORMAZABAL BARBARA</t>
  </si>
  <si>
    <t>17.903.938-9</t>
  </si>
  <si>
    <t>SOTO CABRERA DANIELA ALEJANDRA</t>
  </si>
  <si>
    <t>17.682.795-5</t>
  </si>
  <si>
    <t>E</t>
  </si>
  <si>
    <t>SILVA BLANCO NATALIA</t>
  </si>
  <si>
    <t>18.354.653-K</t>
  </si>
  <si>
    <t>SANDOVAL TORRES MATIAS</t>
  </si>
  <si>
    <t>09.678.607-7</t>
  </si>
  <si>
    <t>B</t>
  </si>
  <si>
    <t>SAAVEDRA TAPIA CHRISTIAN</t>
  </si>
  <si>
    <t>13.272.541-1</t>
  </si>
  <si>
    <t>D</t>
  </si>
  <si>
    <t>RIQUELME ARAVENA CARMEN</t>
  </si>
  <si>
    <t>11.299.124-7</t>
  </si>
  <si>
    <t>QUIROZ BELLO VALESKA</t>
  </si>
  <si>
    <t>16.292.072-3</t>
  </si>
  <si>
    <t>PONCE REYES JIMENA</t>
  </si>
  <si>
    <t>11.980.430-2</t>
  </si>
  <si>
    <t>PONCE REYES GLORIA</t>
  </si>
  <si>
    <t>09.797.560-4</t>
  </si>
  <si>
    <t>PIÑA CABRERA MARIA LORETO</t>
  </si>
  <si>
    <t>13.773.258-0</t>
  </si>
  <si>
    <t xml:space="preserve">PINOCHET HUEQUEMAN ALEJANDRA </t>
  </si>
  <si>
    <t>16.176.581-3</t>
  </si>
  <si>
    <t>PALAVECCINO CASTILLO MARCELA A.</t>
  </si>
  <si>
    <t>15.866-646-4</t>
  </si>
  <si>
    <t>PALACIOS FUENTES VIVIANA C.</t>
  </si>
  <si>
    <t>14.007.263-K</t>
  </si>
  <si>
    <t>F</t>
  </si>
  <si>
    <t>OLMEDO TAPIA ZENON ANDRES</t>
  </si>
  <si>
    <t>14.575.413-5</t>
  </si>
  <si>
    <t>NUÑEZ BRAVO LORENA</t>
  </si>
  <si>
    <t>15.403.836-1</t>
  </si>
  <si>
    <t>NUÑEZ ALCAINO MANUEL</t>
  </si>
  <si>
    <t>16.728.055-2</t>
  </si>
  <si>
    <t>MARTINEZ CONTRERAS VERONICA</t>
  </si>
  <si>
    <t>14.246.960-K</t>
  </si>
  <si>
    <t>MARTINEZ CONTRERAS MARIA S.</t>
  </si>
  <si>
    <t>15.409.550-0</t>
  </si>
  <si>
    <t>MALDONADO REYES CARLOS</t>
  </si>
  <si>
    <t>08.631.914-4</t>
  </si>
  <si>
    <t>LUCERO RUBIO JUDYS ARACELY</t>
  </si>
  <si>
    <t>16.804.402-K</t>
  </si>
  <si>
    <t>LOYOLA GAMBOA VICTOR FERNANDO</t>
  </si>
  <si>
    <t>16.727.863-9</t>
  </si>
  <si>
    <t>LARA PAIVA IRIS ALEJANDRA</t>
  </si>
  <si>
    <t>17.986.926-8</t>
  </si>
  <si>
    <t>HUERTA CATALAN BEATRIZ ANDREA</t>
  </si>
  <si>
    <t>10.504.651-0</t>
  </si>
  <si>
    <t>GONZALEZ JORQUERA MARIA INES</t>
  </si>
  <si>
    <t>07.759.396-9</t>
  </si>
  <si>
    <t>GONZALEZ VIDELA CATHERINNE</t>
  </si>
  <si>
    <t>17.683.801-9</t>
  </si>
  <si>
    <t>GALLEGUILLOS RODRIGUEZ LORENA</t>
  </si>
  <si>
    <t>15.624.072-9</t>
  </si>
  <si>
    <t>DELGADO DIAZ IVANNIA VICTORIA</t>
  </si>
  <si>
    <t>16.700.965-4</t>
  </si>
  <si>
    <t>CERDA HEVIA DANIELA DEL CARMEN</t>
  </si>
  <si>
    <t>15.867.513-7</t>
  </si>
  <si>
    <t>CATALAN TORRES MARIA FERNANDA</t>
  </si>
  <si>
    <t>17.082.055-K</t>
  </si>
  <si>
    <t>CASTILLO QUIROZ ELIZABETH</t>
  </si>
  <si>
    <t>15.354.095-0</t>
  </si>
  <si>
    <t>CARREÑO VALDENEGRO OSVALDO</t>
  </si>
  <si>
    <t>06.887.672-9</t>
  </si>
  <si>
    <t xml:space="preserve"> </t>
  </si>
  <si>
    <t>CABRERA FERNANDEZ CLAUDIA</t>
  </si>
  <si>
    <t>12.795.229-9</t>
  </si>
  <si>
    <t>ALARCON  GUTIERREZ YESSICA F.</t>
  </si>
  <si>
    <t>14.336.127-6</t>
  </si>
  <si>
    <t>ACEVEDO VALENZUELA INGRID S.</t>
  </si>
  <si>
    <t>16.577.696-8</t>
  </si>
  <si>
    <t>HABERES</t>
  </si>
  <si>
    <t>HAB.</t>
  </si>
  <si>
    <t>CARGA</t>
  </si>
  <si>
    <t>IMPON.</t>
  </si>
  <si>
    <t>VARIAS</t>
  </si>
  <si>
    <t>SUPLE</t>
  </si>
  <si>
    <t>DESEMP</t>
  </si>
  <si>
    <t>DIFICIL</t>
  </si>
  <si>
    <t>PRIMARIA</t>
  </si>
  <si>
    <t>BASE</t>
  </si>
  <si>
    <t>OTROS</t>
  </si>
  <si>
    <t>VALOR</t>
  </si>
  <si>
    <t>CANT.</t>
  </si>
  <si>
    <t>CAN</t>
  </si>
  <si>
    <t xml:space="preserve">ASIG. </t>
  </si>
  <si>
    <t>LEY Nº</t>
  </si>
  <si>
    <t>PLANI.</t>
  </si>
  <si>
    <t>DIF. DES.</t>
  </si>
  <si>
    <t>ATENC.</t>
  </si>
  <si>
    <t>SUELDO</t>
  </si>
  <si>
    <t>IDENTIFICACION</t>
  </si>
  <si>
    <t>C.I.</t>
  </si>
  <si>
    <t>Nº</t>
  </si>
  <si>
    <t>PLANILLA  SUELDOS A PLAZO FIJO - DEPARTAMENTO DE SALUD MES DE JUNIO 2014</t>
  </si>
</sst>
</file>

<file path=xl/styles.xml><?xml version="1.0" encoding="utf-8"?>
<styleSheet xmlns="http://schemas.openxmlformats.org/spreadsheetml/2006/main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6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trike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0">
    <xf numFmtId="0" fontId="0" fillId="0" borderId="0" xfId="0"/>
    <xf numFmtId="1" fontId="2" fillId="0" borderId="1" xfId="1" applyNumberFormat="1" applyFont="1" applyBorder="1"/>
    <xf numFmtId="0" fontId="2" fillId="0" borderId="1" xfId="1" applyNumberFormat="1" applyFont="1" applyBorder="1"/>
    <xf numFmtId="1" fontId="2" fillId="0" borderId="2" xfId="1" applyNumberFormat="1" applyFont="1" applyBorder="1"/>
    <xf numFmtId="1" fontId="2" fillId="0" borderId="3" xfId="0" applyNumberFormat="1" applyFont="1" applyBorder="1"/>
    <xf numFmtId="165" fontId="2" fillId="0" borderId="4" xfId="1" applyNumberFormat="1" applyFont="1" applyBorder="1" applyAlignment="1"/>
    <xf numFmtId="0" fontId="2" fillId="0" borderId="5" xfId="1" applyNumberFormat="1" applyFont="1" applyBorder="1" applyAlignment="1"/>
    <xf numFmtId="165" fontId="2" fillId="0" borderId="6" xfId="1" applyNumberFormat="1" applyFont="1" applyBorder="1" applyAlignment="1"/>
    <xf numFmtId="0" fontId="2" fillId="0" borderId="1" xfId="1" applyNumberFormat="1" applyFont="1" applyBorder="1" applyAlignment="1"/>
    <xf numFmtId="1" fontId="2" fillId="0" borderId="2" xfId="1" applyNumberFormat="1" applyFont="1" applyBorder="1" applyAlignment="1"/>
    <xf numFmtId="1" fontId="2" fillId="0" borderId="4" xfId="1" applyNumberFormat="1" applyFont="1" applyBorder="1" applyAlignment="1"/>
    <xf numFmtId="1" fontId="2" fillId="0" borderId="5" xfId="1" applyNumberFormat="1" applyFont="1" applyBorder="1" applyAlignment="1"/>
    <xf numFmtId="1" fontId="2" fillId="2" borderId="3" xfId="1" applyNumberFormat="1" applyFont="1" applyFill="1" applyBorder="1" applyAlignment="1"/>
    <xf numFmtId="1" fontId="2" fillId="0" borderId="6" xfId="1" applyNumberFormat="1" applyFont="1" applyBorder="1" applyAlignment="1"/>
    <xf numFmtId="2" fontId="2" fillId="0" borderId="5" xfId="0" applyNumberFormat="1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2" xfId="0" applyFont="1" applyBorder="1"/>
    <xf numFmtId="0" fontId="2" fillId="0" borderId="7" xfId="1" applyNumberFormat="1" applyFont="1" applyBorder="1" applyAlignment="1"/>
    <xf numFmtId="0" fontId="2" fillId="0" borderId="8" xfId="1" applyNumberFormat="1" applyFont="1" applyBorder="1" applyAlignment="1"/>
    <xf numFmtId="0" fontId="2" fillId="0" borderId="9" xfId="1" applyNumberFormat="1" applyFont="1" applyBorder="1" applyAlignment="1"/>
    <xf numFmtId="0" fontId="2" fillId="2" borderId="8" xfId="1" applyNumberFormat="1" applyFont="1" applyFill="1" applyBorder="1" applyAlignment="1"/>
    <xf numFmtId="0" fontId="2" fillId="0" borderId="9" xfId="0" applyNumberFormat="1" applyFont="1" applyBorder="1"/>
    <xf numFmtId="0" fontId="2" fillId="0" borderId="7" xfId="0" applyNumberFormat="1" applyFont="1" applyBorder="1"/>
    <xf numFmtId="0" fontId="2" fillId="0" borderId="10" xfId="0" applyNumberFormat="1" applyFont="1" applyBorder="1"/>
    <xf numFmtId="1" fontId="2" fillId="0" borderId="9" xfId="1" applyNumberFormat="1" applyFont="1" applyBorder="1" applyAlignment="1">
      <alignment horizontal="right"/>
    </xf>
    <xf numFmtId="0" fontId="2" fillId="0" borderId="6" xfId="1" applyNumberFormat="1" applyFont="1" applyBorder="1"/>
    <xf numFmtId="0" fontId="2" fillId="0" borderId="5" xfId="1" applyNumberFormat="1" applyFont="1" applyBorder="1"/>
    <xf numFmtId="0" fontId="2" fillId="0" borderId="6" xfId="1" applyNumberFormat="1" applyFont="1" applyBorder="1" applyAlignment="1"/>
    <xf numFmtId="0" fontId="2" fillId="0" borderId="4" xfId="1" applyNumberFormat="1" applyFont="1" applyBorder="1" applyAlignment="1"/>
    <xf numFmtId="0" fontId="2" fillId="2" borderId="6" xfId="1" applyNumberFormat="1" applyFont="1" applyFill="1" applyBorder="1" applyAlignment="1"/>
    <xf numFmtId="0" fontId="2" fillId="0" borderId="5" xfId="0" applyNumberFormat="1" applyFont="1" applyBorder="1"/>
    <xf numFmtId="0" fontId="2" fillId="0" borderId="6" xfId="0" applyNumberFormat="1" applyFont="1" applyBorder="1" applyAlignment="1">
      <alignment horizontal="right"/>
    </xf>
    <xf numFmtId="0" fontId="2" fillId="0" borderId="2" xfId="0" applyNumberFormat="1" applyFont="1" applyBorder="1"/>
    <xf numFmtId="0" fontId="2" fillId="0" borderId="11" xfId="1" applyNumberFormat="1" applyFont="1" applyBorder="1"/>
    <xf numFmtId="0" fontId="2" fillId="0" borderId="12" xfId="1" applyNumberFormat="1" applyFont="1" applyBorder="1"/>
    <xf numFmtId="1" fontId="2" fillId="0" borderId="13" xfId="0" applyNumberFormat="1" applyFont="1" applyBorder="1" applyAlignment="1">
      <alignment horizontal="center"/>
    </xf>
    <xf numFmtId="1" fontId="2" fillId="0" borderId="11" xfId="0" applyNumberFormat="1" applyFont="1" applyBorder="1" applyAlignment="1"/>
    <xf numFmtId="0" fontId="2" fillId="0" borderId="13" xfId="1" applyNumberFormat="1" applyFont="1" applyBorder="1" applyAlignment="1"/>
    <xf numFmtId="0" fontId="2" fillId="0" borderId="12" xfId="1" applyNumberFormat="1" applyFont="1" applyBorder="1" applyAlignment="1"/>
    <xf numFmtId="0" fontId="2" fillId="0" borderId="14" xfId="1" applyNumberFormat="1" applyFont="1" applyBorder="1" applyAlignment="1"/>
    <xf numFmtId="0" fontId="2" fillId="0" borderId="11" xfId="1" applyNumberFormat="1" applyFont="1" applyBorder="1" applyAlignment="1"/>
    <xf numFmtId="0" fontId="2" fillId="2" borderId="11" xfId="1" applyNumberFormat="1" applyFont="1" applyFill="1" applyBorder="1" applyAlignment="1"/>
    <xf numFmtId="0" fontId="2" fillId="0" borderId="11" xfId="0" applyNumberFormat="1" applyFont="1" applyBorder="1" applyAlignment="1"/>
    <xf numFmtId="0" fontId="2" fillId="0" borderId="13" xfId="0" applyFont="1" applyBorder="1"/>
    <xf numFmtId="0" fontId="2" fillId="0" borderId="11" xfId="0" applyFont="1" applyBorder="1" applyAlignment="1">
      <alignment horizontal="right"/>
    </xf>
    <xf numFmtId="0" fontId="2" fillId="0" borderId="15" xfId="0" applyFont="1" applyBorder="1"/>
    <xf numFmtId="0" fontId="2" fillId="0" borderId="0" xfId="1" applyNumberFormat="1" applyFont="1" applyBorder="1"/>
    <xf numFmtId="0" fontId="2" fillId="0" borderId="16" xfId="1" applyNumberFormat="1" applyFont="1" applyBorder="1"/>
    <xf numFmtId="1" fontId="2" fillId="0" borderId="17" xfId="0" applyNumberFormat="1" applyFont="1" applyBorder="1" applyAlignment="1">
      <alignment horizontal="center"/>
    </xf>
    <xf numFmtId="1" fontId="2" fillId="0" borderId="17" xfId="0" applyNumberFormat="1" applyFont="1" applyBorder="1" applyAlignment="1"/>
    <xf numFmtId="0" fontId="2" fillId="0" borderId="0" xfId="1" applyNumberFormat="1" applyFont="1" applyBorder="1" applyAlignment="1"/>
    <xf numFmtId="1" fontId="2" fillId="0" borderId="16" xfId="0" applyNumberFormat="1" applyFont="1" applyBorder="1" applyAlignment="1"/>
    <xf numFmtId="0" fontId="2" fillId="0" borderId="16" xfId="1" applyNumberFormat="1" applyFont="1" applyBorder="1" applyAlignment="1"/>
    <xf numFmtId="1" fontId="2" fillId="0" borderId="17" xfId="1" applyNumberFormat="1" applyFont="1" applyBorder="1" applyAlignment="1"/>
    <xf numFmtId="1" fontId="2" fillId="2" borderId="17" xfId="1" applyNumberFormat="1" applyFont="1" applyFill="1" applyBorder="1" applyAlignment="1"/>
    <xf numFmtId="0" fontId="2" fillId="0" borderId="17" xfId="1" applyNumberFormat="1" applyFont="1" applyBorder="1" applyAlignment="1"/>
    <xf numFmtId="0" fontId="2" fillId="0" borderId="17" xfId="0" applyNumberFormat="1" applyFont="1" applyBorder="1" applyAlignment="1"/>
    <xf numFmtId="0" fontId="2" fillId="0" borderId="17" xfId="0" applyFont="1" applyBorder="1"/>
    <xf numFmtId="0" fontId="2" fillId="0" borderId="17" xfId="0" applyFont="1" applyBorder="1" applyAlignment="1">
      <alignment horizontal="right"/>
    </xf>
    <xf numFmtId="0" fontId="2" fillId="0" borderId="18" xfId="0" applyFont="1" applyBorder="1"/>
    <xf numFmtId="1" fontId="2" fillId="0" borderId="13" xfId="1" applyNumberFormat="1" applyFont="1" applyBorder="1" applyAlignment="1"/>
    <xf numFmtId="1" fontId="2" fillId="0" borderId="14" xfId="1" applyNumberFormat="1" applyFont="1" applyBorder="1" applyAlignment="1"/>
    <xf numFmtId="1" fontId="2" fillId="0" borderId="11" xfId="1" applyNumberFormat="1" applyFont="1" applyBorder="1" applyAlignment="1"/>
    <xf numFmtId="1" fontId="2" fillId="2" borderId="11" xfId="1" applyNumberFormat="1" applyFont="1" applyFill="1" applyBorder="1" applyAlignment="1"/>
    <xf numFmtId="0" fontId="2" fillId="0" borderId="19" xfId="1" applyNumberFormat="1" applyFont="1" applyBorder="1"/>
    <xf numFmtId="0" fontId="2" fillId="0" borderId="20" xfId="1" applyNumberFormat="1" applyFont="1" applyBorder="1"/>
    <xf numFmtId="1" fontId="2" fillId="0" borderId="16" xfId="1" applyNumberFormat="1" applyFont="1" applyBorder="1"/>
    <xf numFmtId="1" fontId="2" fillId="0" borderId="19" xfId="1" applyNumberFormat="1" applyFont="1" applyBorder="1" applyAlignment="1"/>
    <xf numFmtId="0" fontId="2" fillId="0" borderId="20" xfId="1" applyNumberFormat="1" applyFont="1" applyBorder="1" applyAlignment="1"/>
    <xf numFmtId="1" fontId="2" fillId="0" borderId="16" xfId="1" applyNumberFormat="1" applyFont="1" applyBorder="1" applyAlignment="1"/>
    <xf numFmtId="1" fontId="2" fillId="2" borderId="19" xfId="1" applyNumberFormat="1" applyFont="1" applyFill="1" applyBorder="1" applyAlignment="1"/>
    <xf numFmtId="0" fontId="2" fillId="0" borderId="19" xfId="1" applyNumberFormat="1" applyFont="1" applyBorder="1" applyAlignment="1"/>
    <xf numFmtId="0" fontId="2" fillId="0" borderId="16" xfId="0" applyFont="1" applyBorder="1"/>
    <xf numFmtId="0" fontId="2" fillId="0" borderId="19" xfId="0" applyFont="1" applyBorder="1" applyAlignment="1">
      <alignment horizontal="right"/>
    </xf>
    <xf numFmtId="0" fontId="2" fillId="0" borderId="21" xfId="0" applyFont="1" applyBorder="1"/>
    <xf numFmtId="0" fontId="2" fillId="0" borderId="17" xfId="1" applyNumberFormat="1" applyFont="1" applyBorder="1"/>
    <xf numFmtId="0" fontId="2" fillId="0" borderId="14" xfId="0" applyFont="1" applyBorder="1" applyAlignment="1">
      <alignment horizontal="right"/>
    </xf>
    <xf numFmtId="0" fontId="2" fillId="0" borderId="22" xfId="1" applyNumberFormat="1" applyFont="1" applyBorder="1"/>
    <xf numFmtId="1" fontId="2" fillId="0" borderId="23" xfId="1" applyNumberFormat="1" applyFont="1" applyBorder="1"/>
    <xf numFmtId="1" fontId="2" fillId="0" borderId="0" xfId="1" applyNumberFormat="1" applyFont="1" applyBorder="1" applyAlignment="1"/>
    <xf numFmtId="0" fontId="2" fillId="0" borderId="23" xfId="1" applyNumberFormat="1" applyFont="1" applyBorder="1" applyAlignment="1"/>
    <xf numFmtId="0" fontId="2" fillId="0" borderId="22" xfId="1" applyNumberFormat="1" applyFont="1" applyBorder="1" applyAlignment="1"/>
    <xf numFmtId="1" fontId="2" fillId="0" borderId="24" xfId="1" applyNumberFormat="1" applyFont="1" applyBorder="1" applyAlignment="1"/>
    <xf numFmtId="1" fontId="2" fillId="0" borderId="23" xfId="1" applyNumberFormat="1" applyFont="1" applyBorder="1" applyAlignment="1"/>
    <xf numFmtId="1" fontId="2" fillId="2" borderId="0" xfId="1" applyNumberFormat="1" applyFont="1" applyFill="1" applyBorder="1" applyAlignment="1"/>
    <xf numFmtId="0" fontId="2" fillId="0" borderId="23" xfId="0" applyFont="1" applyBorder="1"/>
    <xf numFmtId="0" fontId="2" fillId="0" borderId="0" xfId="0" applyFont="1" applyBorder="1" applyAlignment="1">
      <alignment horizontal="right"/>
    </xf>
    <xf numFmtId="0" fontId="2" fillId="0" borderId="25" xfId="0" applyFont="1" applyBorder="1"/>
    <xf numFmtId="1" fontId="2" fillId="0" borderId="23" xfId="0" applyNumberFormat="1" applyFont="1" applyBorder="1" applyAlignment="1">
      <alignment horizontal="center"/>
    </xf>
    <xf numFmtId="1" fontId="2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Font="1" applyBorder="1"/>
    <xf numFmtId="0" fontId="2" fillId="0" borderId="16" xfId="0" applyFont="1" applyBorder="1" applyAlignment="1">
      <alignment horizontal="right"/>
    </xf>
    <xf numFmtId="0" fontId="2" fillId="0" borderId="13" xfId="1" applyNumberFormat="1" applyFont="1" applyBorder="1"/>
    <xf numFmtId="1" fontId="2" fillId="0" borderId="13" xfId="0" applyNumberFormat="1" applyFont="1" applyBorder="1" applyAlignment="1"/>
    <xf numFmtId="1" fontId="2" fillId="2" borderId="12" xfId="1" applyNumberFormat="1" applyFont="1" applyFill="1" applyBorder="1" applyAlignment="1"/>
    <xf numFmtId="0" fontId="2" fillId="0" borderId="11" xfId="0" applyFont="1" applyBorder="1"/>
    <xf numFmtId="0" fontId="2" fillId="0" borderId="13" xfId="0" applyFont="1" applyBorder="1" applyAlignment="1">
      <alignment horizontal="right"/>
    </xf>
    <xf numFmtId="0" fontId="2" fillId="0" borderId="26" xfId="0" applyFont="1" applyBorder="1"/>
    <xf numFmtId="0" fontId="2" fillId="0" borderId="6" xfId="1" applyNumberFormat="1" applyFont="1" applyBorder="1" applyAlignment="1">
      <alignment horizontal="right"/>
    </xf>
    <xf numFmtId="0" fontId="2" fillId="0" borderId="1" xfId="1" applyNumberFormat="1" applyFont="1" applyBorder="1" applyAlignment="1">
      <alignment horizontal="right"/>
    </xf>
    <xf numFmtId="1" fontId="2" fillId="0" borderId="5" xfId="1" applyNumberFormat="1" applyFont="1" applyBorder="1" applyAlignment="1">
      <alignment horizontal="right"/>
    </xf>
    <xf numFmtId="1" fontId="2" fillId="0" borderId="6" xfId="1" applyNumberFormat="1" applyFont="1" applyBorder="1" applyAlignment="1">
      <alignment horizontal="right"/>
    </xf>
    <xf numFmtId="165" fontId="2" fillId="0" borderId="5" xfId="1" applyNumberFormat="1" applyFont="1" applyBorder="1" applyAlignment="1">
      <alignment horizontal="right"/>
    </xf>
    <xf numFmtId="0" fontId="2" fillId="0" borderId="5" xfId="1" applyNumberFormat="1" applyFont="1" applyBorder="1" applyAlignment="1">
      <alignment horizontal="right"/>
    </xf>
    <xf numFmtId="1" fontId="2" fillId="0" borderId="1" xfId="1" applyNumberFormat="1" applyFont="1" applyBorder="1" applyAlignment="1">
      <alignment horizontal="right"/>
    </xf>
    <xf numFmtId="1" fontId="2" fillId="2" borderId="5" xfId="0" applyNumberFormat="1" applyFont="1" applyFill="1" applyBorder="1" applyAlignment="1">
      <alignment horizontal="right"/>
    </xf>
    <xf numFmtId="0" fontId="2" fillId="0" borderId="4" xfId="1" applyNumberFormat="1" applyFont="1" applyBorder="1" applyAlignment="1">
      <alignment horizontal="right"/>
    </xf>
    <xf numFmtId="0" fontId="2" fillId="0" borderId="4" xfId="0" applyFont="1" applyBorder="1"/>
    <xf numFmtId="0" fontId="2" fillId="0" borderId="6" xfId="0" applyFont="1" applyBorder="1" applyAlignment="1">
      <alignment horizontal="right"/>
    </xf>
    <xf numFmtId="0" fontId="2" fillId="0" borderId="11" xfId="1" applyNumberFormat="1" applyFont="1" applyBorder="1" applyAlignment="1">
      <alignment horizontal="right"/>
    </xf>
    <xf numFmtId="0" fontId="2" fillId="0" borderId="12" xfId="1" applyNumberFormat="1" applyFont="1" applyBorder="1" applyAlignment="1">
      <alignment horizontal="right"/>
    </xf>
    <xf numFmtId="1" fontId="2" fillId="0" borderId="13" xfId="0" applyNumberFormat="1" applyFont="1" applyBorder="1" applyAlignment="1">
      <alignment horizontal="right"/>
    </xf>
    <xf numFmtId="1" fontId="2" fillId="0" borderId="11" xfId="0" applyNumberFormat="1" applyFont="1" applyBorder="1" applyAlignment="1">
      <alignment horizontal="right"/>
    </xf>
    <xf numFmtId="0" fontId="2" fillId="0" borderId="13" xfId="1" applyNumberFormat="1" applyFont="1" applyBorder="1" applyAlignment="1">
      <alignment horizontal="right"/>
    </xf>
    <xf numFmtId="1" fontId="2" fillId="0" borderId="13" xfId="1" applyNumberFormat="1" applyFont="1" applyBorder="1" applyAlignment="1">
      <alignment horizontal="right"/>
    </xf>
    <xf numFmtId="1" fontId="2" fillId="0" borderId="11" xfId="1" applyNumberFormat="1" applyFont="1" applyBorder="1" applyAlignment="1">
      <alignment horizontal="right"/>
    </xf>
    <xf numFmtId="1" fontId="2" fillId="0" borderId="12" xfId="1" applyNumberFormat="1" applyFont="1" applyBorder="1" applyAlignment="1">
      <alignment horizontal="right"/>
    </xf>
    <xf numFmtId="1" fontId="2" fillId="2" borderId="13" xfId="0" applyNumberFormat="1" applyFont="1" applyFill="1" applyBorder="1" applyAlignment="1">
      <alignment horizontal="right"/>
    </xf>
    <xf numFmtId="0" fontId="2" fillId="0" borderId="14" xfId="1" applyNumberFormat="1" applyFont="1" applyBorder="1" applyAlignment="1">
      <alignment horizontal="right"/>
    </xf>
    <xf numFmtId="0" fontId="2" fillId="0" borderId="11" xfId="0" applyNumberFormat="1" applyFont="1" applyBorder="1" applyAlignment="1">
      <alignment horizontal="right"/>
    </xf>
    <xf numFmtId="0" fontId="2" fillId="0" borderId="24" xfId="0" applyFont="1" applyBorder="1"/>
    <xf numFmtId="0" fontId="2" fillId="0" borderId="0" xfId="1" applyNumberFormat="1" applyFont="1" applyBorder="1" applyAlignment="1">
      <alignment horizontal="right"/>
    </xf>
    <xf numFmtId="0" fontId="2" fillId="0" borderId="22" xfId="1" applyNumberFormat="1" applyFont="1" applyBorder="1" applyAlignment="1">
      <alignment horizontal="right"/>
    </xf>
    <xf numFmtId="1" fontId="2" fillId="0" borderId="23" xfId="0" applyNumberFormat="1" applyFont="1" applyBorder="1" applyAlignment="1">
      <alignment horizontal="right"/>
    </xf>
    <xf numFmtId="1" fontId="2" fillId="0" borderId="0" xfId="0" applyNumberFormat="1" applyFont="1" applyBorder="1" applyAlignment="1">
      <alignment horizontal="right"/>
    </xf>
    <xf numFmtId="0" fontId="2" fillId="0" borderId="23" xfId="1" applyNumberFormat="1" applyFont="1" applyBorder="1" applyAlignment="1">
      <alignment horizontal="right"/>
    </xf>
    <xf numFmtId="1" fontId="2" fillId="0" borderId="23" xfId="1" applyNumberFormat="1" applyFont="1" applyBorder="1" applyAlignment="1">
      <alignment horizontal="right"/>
    </xf>
    <xf numFmtId="1" fontId="2" fillId="0" borderId="0" xfId="1" applyNumberFormat="1" applyFont="1" applyBorder="1" applyAlignment="1">
      <alignment horizontal="right"/>
    </xf>
    <xf numFmtId="1" fontId="2" fillId="0" borderId="22" xfId="1" applyNumberFormat="1" applyFont="1" applyBorder="1" applyAlignment="1">
      <alignment horizontal="right"/>
    </xf>
    <xf numFmtId="1" fontId="2" fillId="2" borderId="22" xfId="0" applyNumberFormat="1" applyFont="1" applyFill="1" applyBorder="1" applyAlignment="1">
      <alignment horizontal="right"/>
    </xf>
    <xf numFmtId="0" fontId="2" fillId="0" borderId="23" xfId="0" applyNumberFormat="1" applyFont="1" applyBorder="1" applyAlignment="1">
      <alignment horizontal="right"/>
    </xf>
    <xf numFmtId="0" fontId="2" fillId="0" borderId="19" xfId="0" applyFont="1" applyBorder="1"/>
    <xf numFmtId="0" fontId="2" fillId="0" borderId="27" xfId="0" applyFont="1" applyBorder="1"/>
    <xf numFmtId="1" fontId="2" fillId="2" borderId="12" xfId="0" applyNumberFormat="1" applyFont="1" applyFill="1" applyBorder="1" applyAlignment="1">
      <alignment horizontal="right"/>
    </xf>
    <xf numFmtId="0" fontId="2" fillId="0" borderId="13" xfId="0" applyNumberFormat="1" applyFont="1" applyBorder="1" applyAlignment="1">
      <alignment horizontal="right"/>
    </xf>
    <xf numFmtId="165" fontId="2" fillId="0" borderId="23" xfId="1" applyNumberFormat="1" applyFont="1" applyBorder="1" applyAlignment="1">
      <alignment horizontal="right"/>
    </xf>
    <xf numFmtId="1" fontId="2" fillId="2" borderId="23" xfId="0" applyNumberFormat="1" applyFont="1" applyFill="1" applyBorder="1" applyAlignment="1">
      <alignment horizontal="right"/>
    </xf>
    <xf numFmtId="0" fontId="2" fillId="0" borderId="24" xfId="1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right"/>
    </xf>
    <xf numFmtId="0" fontId="2" fillId="0" borderId="16" xfId="1" applyNumberFormat="1" applyFont="1" applyBorder="1" applyAlignment="1">
      <alignment horizontal="right"/>
    </xf>
    <xf numFmtId="0" fontId="2" fillId="0" borderId="19" xfId="1" applyNumberFormat="1" applyFont="1" applyBorder="1" applyAlignment="1">
      <alignment horizontal="right"/>
    </xf>
    <xf numFmtId="1" fontId="2" fillId="0" borderId="16" xfId="1" applyNumberFormat="1" applyFont="1" applyBorder="1" applyAlignment="1">
      <alignment horizontal="right"/>
    </xf>
    <xf numFmtId="1" fontId="2" fillId="0" borderId="19" xfId="0" applyNumberFormat="1" applyFont="1" applyBorder="1" applyAlignment="1">
      <alignment horizontal="right"/>
    </xf>
    <xf numFmtId="1" fontId="2" fillId="0" borderId="19" xfId="1" applyNumberFormat="1" applyFont="1" applyBorder="1" applyAlignment="1">
      <alignment horizontal="right"/>
    </xf>
    <xf numFmtId="1" fontId="2" fillId="2" borderId="19" xfId="0" applyNumberFormat="1" applyFont="1" applyFill="1" applyBorder="1" applyAlignment="1">
      <alignment horizontal="right"/>
    </xf>
    <xf numFmtId="0" fontId="2" fillId="0" borderId="19" xfId="0" applyNumberFormat="1" applyFont="1" applyBorder="1" applyAlignment="1">
      <alignment horizontal="right"/>
    </xf>
    <xf numFmtId="1" fontId="2" fillId="2" borderId="11" xfId="0" applyNumberFormat="1" applyFont="1" applyFill="1" applyBorder="1" applyAlignment="1">
      <alignment horizontal="right"/>
    </xf>
    <xf numFmtId="0" fontId="2" fillId="0" borderId="20" xfId="1" applyNumberFormat="1" applyFont="1" applyBorder="1" applyAlignment="1">
      <alignment horizontal="right"/>
    </xf>
    <xf numFmtId="165" fontId="2" fillId="0" borderId="16" xfId="1" applyNumberFormat="1" applyFont="1" applyBorder="1" applyAlignment="1">
      <alignment horizontal="right"/>
    </xf>
    <xf numFmtId="1" fontId="2" fillId="0" borderId="20" xfId="1" applyNumberFormat="1" applyFont="1" applyBorder="1" applyAlignment="1">
      <alignment horizontal="right"/>
    </xf>
    <xf numFmtId="1" fontId="2" fillId="2" borderId="16" xfId="0" applyNumberFormat="1" applyFont="1" applyFill="1" applyBorder="1" applyAlignment="1">
      <alignment horizontal="right"/>
    </xf>
    <xf numFmtId="0" fontId="2" fillId="0" borderId="17" xfId="1" applyNumberFormat="1" applyFont="1" applyBorder="1" applyAlignment="1">
      <alignment horizontal="right"/>
    </xf>
    <xf numFmtId="0" fontId="2" fillId="0" borderId="14" xfId="0" applyFont="1" applyBorder="1"/>
    <xf numFmtId="1" fontId="2" fillId="0" borderId="24" xfId="0" applyNumberFormat="1" applyFont="1" applyBorder="1" applyAlignment="1">
      <alignment horizontal="right"/>
    </xf>
    <xf numFmtId="1" fontId="2" fillId="0" borderId="24" xfId="1" applyNumberFormat="1" applyFont="1" applyBorder="1" applyAlignment="1">
      <alignment horizontal="right"/>
    </xf>
    <xf numFmtId="1" fontId="2" fillId="2" borderId="24" xfId="0" applyNumberFormat="1" applyFont="1" applyFill="1" applyBorder="1" applyAlignment="1">
      <alignment horizontal="right"/>
    </xf>
    <xf numFmtId="0" fontId="2" fillId="0" borderId="24" xfId="0" applyNumberFormat="1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1" fontId="2" fillId="0" borderId="16" xfId="0" applyNumberFormat="1" applyFont="1" applyBorder="1" applyAlignment="1">
      <alignment horizontal="right"/>
    </xf>
    <xf numFmtId="0" fontId="2" fillId="0" borderId="16" xfId="0" applyNumberFormat="1" applyFont="1" applyBorder="1" applyAlignment="1">
      <alignment horizontal="right"/>
    </xf>
    <xf numFmtId="0" fontId="3" fillId="0" borderId="11" xfId="0" applyFont="1" applyBorder="1"/>
    <xf numFmtId="0" fontId="2" fillId="2" borderId="16" xfId="0" applyFont="1" applyFill="1" applyBorder="1" applyAlignment="1">
      <alignment horizontal="right"/>
    </xf>
    <xf numFmtId="1" fontId="2" fillId="0" borderId="17" xfId="0" applyNumberFormat="1" applyFont="1" applyBorder="1" applyAlignment="1">
      <alignment horizontal="right"/>
    </xf>
    <xf numFmtId="1" fontId="2" fillId="0" borderId="28" xfId="0" applyNumberFormat="1" applyFont="1" applyBorder="1" applyAlignment="1">
      <alignment horizontal="right"/>
    </xf>
    <xf numFmtId="165" fontId="2" fillId="0" borderId="20" xfId="1" applyNumberFormat="1" applyFont="1" applyBorder="1" applyAlignment="1">
      <alignment horizontal="right"/>
    </xf>
    <xf numFmtId="0" fontId="2" fillId="2" borderId="16" xfId="0" applyNumberFormat="1" applyFont="1" applyFill="1" applyBorder="1" applyAlignment="1">
      <alignment horizontal="right"/>
    </xf>
    <xf numFmtId="0" fontId="2" fillId="2" borderId="23" xfId="0" applyNumberFormat="1" applyFont="1" applyFill="1" applyBorder="1" applyAlignment="1">
      <alignment horizontal="right"/>
    </xf>
    <xf numFmtId="0" fontId="2" fillId="2" borderId="13" xfId="0" applyNumberFormat="1" applyFont="1" applyFill="1" applyBorder="1" applyAlignment="1">
      <alignment horizontal="right"/>
    </xf>
    <xf numFmtId="0" fontId="2" fillId="2" borderId="19" xfId="0" applyNumberFormat="1" applyFont="1" applyFill="1" applyBorder="1" applyAlignment="1">
      <alignment horizontal="right"/>
    </xf>
    <xf numFmtId="0" fontId="2" fillId="0" borderId="20" xfId="0" applyNumberFormat="1" applyFont="1" applyBorder="1" applyAlignment="1">
      <alignment horizontal="right"/>
    </xf>
    <xf numFmtId="0" fontId="2" fillId="0" borderId="16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7" xfId="0" applyFont="1" applyBorder="1" applyAlignment="1">
      <alignment horizontal="right"/>
    </xf>
    <xf numFmtId="0" fontId="2" fillId="0" borderId="9" xfId="0" applyNumberFormat="1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1" fontId="2" fillId="0" borderId="9" xfId="0" applyNumberFormat="1" applyFont="1" applyBorder="1" applyAlignment="1">
      <alignment horizontal="right"/>
    </xf>
    <xf numFmtId="1" fontId="2" fillId="0" borderId="7" xfId="0" applyNumberFormat="1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1" applyNumberFormat="1" applyFont="1" applyBorder="1" applyAlignment="1">
      <alignment horizontal="right"/>
    </xf>
    <xf numFmtId="0" fontId="2" fillId="0" borderId="7" xfId="0" applyNumberFormat="1" applyFont="1" applyBorder="1" applyAlignment="1">
      <alignment horizontal="right"/>
    </xf>
    <xf numFmtId="0" fontId="2" fillId="2" borderId="7" xfId="0" applyNumberFormat="1" applyFont="1" applyFill="1" applyBorder="1" applyAlignment="1">
      <alignment horizontal="right"/>
    </xf>
    <xf numFmtId="0" fontId="2" fillId="0" borderId="8" xfId="0" applyNumberFormat="1" applyFont="1" applyBorder="1" applyAlignment="1">
      <alignment horizontal="right"/>
    </xf>
    <xf numFmtId="0" fontId="2" fillId="0" borderId="9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29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9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2" fillId="0" borderId="7" xfId="0" applyNumberFormat="1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0" xfId="0" applyNumberFormat="1"/>
    <xf numFmtId="0" fontId="0" fillId="0" borderId="0" xfId="0" applyBorder="1"/>
    <xf numFmtId="0" fontId="0" fillId="0" borderId="6" xfId="0" applyBorder="1"/>
    <xf numFmtId="0" fontId="5" fillId="0" borderId="0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88"/>
  <sheetViews>
    <sheetView tabSelected="1" workbookViewId="0">
      <selection activeCell="G9" sqref="G9"/>
    </sheetView>
  </sheetViews>
  <sheetFormatPr baseColWidth="10" defaultRowHeight="12.75"/>
  <cols>
    <col min="1" max="1" width="3" bestFit="1" customWidth="1"/>
    <col min="2" max="2" width="12" bestFit="1" customWidth="1"/>
    <col min="3" max="3" width="36.5703125" customWidth="1"/>
    <col min="4" max="4" width="2.28515625" bestFit="1" customWidth="1"/>
    <col min="5" max="5" width="3" bestFit="1" customWidth="1"/>
    <col min="6" max="7" width="10.5703125" bestFit="1" customWidth="1"/>
    <col min="8" max="8" width="9.42578125" bestFit="1" customWidth="1"/>
    <col min="9" max="9" width="10.5703125" bestFit="1" customWidth="1"/>
    <col min="10" max="10" width="9.28515625" bestFit="1" customWidth="1"/>
    <col min="11" max="11" width="9.5703125" bestFit="1" customWidth="1"/>
    <col min="12" max="12" width="11.140625" customWidth="1"/>
    <col min="13" max="13" width="12.28515625" customWidth="1"/>
    <col min="14" max="14" width="7" bestFit="1" customWidth="1"/>
    <col min="15" max="15" width="12" bestFit="1" customWidth="1"/>
    <col min="16" max="16" width="4.85546875" bestFit="1" customWidth="1"/>
    <col min="17" max="17" width="12" bestFit="1" customWidth="1"/>
    <col min="18" max="18" width="6.5703125" bestFit="1" customWidth="1"/>
    <col min="19" max="19" width="8.85546875" bestFit="1" customWidth="1"/>
    <col min="20" max="20" width="7.5703125" bestFit="1" customWidth="1"/>
    <col min="21" max="21" width="12" bestFit="1" customWidth="1"/>
  </cols>
  <sheetData>
    <row r="1" spans="1:21" ht="15.75">
      <c r="C1" s="209" t="s">
        <v>100</v>
      </c>
      <c r="D1" s="209"/>
      <c r="E1" s="209"/>
      <c r="F1" s="209"/>
      <c r="G1" s="209"/>
      <c r="H1" s="209"/>
      <c r="I1" s="209"/>
      <c r="J1" s="209"/>
      <c r="K1" s="209"/>
      <c r="L1" s="207"/>
      <c r="M1" s="207"/>
      <c r="N1" s="207"/>
      <c r="O1" s="207"/>
      <c r="P1" s="207"/>
      <c r="T1" s="206"/>
    </row>
    <row r="2" spans="1:21" ht="13.5" thickBot="1">
      <c r="C2" s="207"/>
      <c r="D2" s="208"/>
      <c r="E2" s="208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R2" s="207"/>
      <c r="T2" s="206"/>
    </row>
    <row r="3" spans="1:21">
      <c r="A3" s="205" t="s">
        <v>99</v>
      </c>
      <c r="B3" s="199" t="s">
        <v>98</v>
      </c>
      <c r="C3" s="201" t="s">
        <v>97</v>
      </c>
      <c r="D3" s="204"/>
      <c r="E3" s="204"/>
      <c r="F3" s="199" t="s">
        <v>96</v>
      </c>
      <c r="G3" s="199" t="s">
        <v>95</v>
      </c>
      <c r="H3" s="203" t="s">
        <v>94</v>
      </c>
      <c r="I3" s="199" t="s">
        <v>88</v>
      </c>
      <c r="J3" s="202" t="s">
        <v>93</v>
      </c>
      <c r="K3" s="199" t="s">
        <v>92</v>
      </c>
      <c r="L3" s="201" t="s">
        <v>91</v>
      </c>
      <c r="M3" s="196" t="s">
        <v>0</v>
      </c>
      <c r="N3" s="200" t="s">
        <v>90</v>
      </c>
      <c r="O3" s="198" t="s">
        <v>88</v>
      </c>
      <c r="P3" s="200" t="s">
        <v>90</v>
      </c>
      <c r="Q3" s="198" t="s">
        <v>88</v>
      </c>
      <c r="R3" s="199" t="s">
        <v>89</v>
      </c>
      <c r="S3" s="198" t="s">
        <v>88</v>
      </c>
      <c r="T3" s="197" t="s">
        <v>87</v>
      </c>
      <c r="U3" s="196" t="s">
        <v>0</v>
      </c>
    </row>
    <row r="4" spans="1:21" ht="13.5" thickBot="1">
      <c r="A4" s="195"/>
      <c r="B4" s="191"/>
      <c r="C4" s="193"/>
      <c r="D4" s="194"/>
      <c r="E4" s="194"/>
      <c r="F4" s="191" t="s">
        <v>86</v>
      </c>
      <c r="G4" s="191" t="s">
        <v>85</v>
      </c>
      <c r="H4" s="194" t="s">
        <v>84</v>
      </c>
      <c r="I4" s="191" t="s">
        <v>83</v>
      </c>
      <c r="J4" s="194" t="s">
        <v>82</v>
      </c>
      <c r="K4" s="191">
        <v>18.716999999999999</v>
      </c>
      <c r="L4" s="193" t="s">
        <v>81</v>
      </c>
      <c r="M4" s="188" t="s">
        <v>80</v>
      </c>
      <c r="N4" s="191"/>
      <c r="O4" s="192">
        <v>0.25</v>
      </c>
      <c r="P4" s="191"/>
      <c r="Q4" s="192">
        <v>0.5</v>
      </c>
      <c r="R4" s="191"/>
      <c r="S4" s="190" t="s">
        <v>79</v>
      </c>
      <c r="T4" s="189" t="s">
        <v>78</v>
      </c>
      <c r="U4" s="188" t="s">
        <v>77</v>
      </c>
    </row>
    <row r="5" spans="1:21" ht="13.5" thickBot="1">
      <c r="A5" s="187">
        <v>1</v>
      </c>
      <c r="B5" s="180" t="s">
        <v>76</v>
      </c>
      <c r="C5" s="186" t="s">
        <v>75</v>
      </c>
      <c r="D5" s="185" t="s">
        <v>1</v>
      </c>
      <c r="E5" s="180">
        <v>15</v>
      </c>
      <c r="F5" s="184">
        <v>234965</v>
      </c>
      <c r="G5" s="182">
        <f>F5*1</f>
        <v>234965</v>
      </c>
      <c r="H5" s="176"/>
      <c r="I5" s="183">
        <v>33024</v>
      </c>
      <c r="J5" s="176"/>
      <c r="K5" s="182">
        <v>16630</v>
      </c>
      <c r="L5" s="176">
        <v>81648</v>
      </c>
      <c r="M5" s="181">
        <f>SUM(F5+G5+H5+I5+J5+K5+L5)</f>
        <v>601232</v>
      </c>
      <c r="N5" s="180">
        <v>2</v>
      </c>
      <c r="O5" s="179">
        <f>F5*2/190*1.25*N5</f>
        <v>6183.28947368421</v>
      </c>
      <c r="P5" s="176">
        <v>14</v>
      </c>
      <c r="Q5" s="179">
        <f>F5*2/190*1.5*P5</f>
        <v>51939.631578947367</v>
      </c>
      <c r="R5" s="178">
        <v>0</v>
      </c>
      <c r="S5" s="177">
        <v>0</v>
      </c>
      <c r="T5" s="176">
        <v>0</v>
      </c>
      <c r="U5" s="25">
        <f>SUM(M5+O5+Q5+S5+T5)</f>
        <v>659354.92105263157</v>
      </c>
    </row>
    <row r="6" spans="1:21" ht="13.5" thickBot="1">
      <c r="A6" s="175"/>
      <c r="B6" s="93"/>
      <c r="C6" s="174"/>
      <c r="D6" s="173"/>
      <c r="E6" s="173"/>
      <c r="F6" s="172"/>
      <c r="G6" s="147"/>
      <c r="H6" s="162"/>
      <c r="I6" s="171"/>
      <c r="J6" s="162"/>
      <c r="K6" s="147"/>
      <c r="L6" s="162"/>
      <c r="M6" s="142"/>
      <c r="N6" s="93"/>
      <c r="O6" s="144"/>
      <c r="P6" s="162"/>
      <c r="Q6" s="144"/>
      <c r="R6" s="161"/>
      <c r="S6" s="74"/>
      <c r="T6" s="162"/>
      <c r="U6" s="25">
        <f>SUM(M6+O6+Q6+S6+T6)</f>
        <v>0</v>
      </c>
    </row>
    <row r="7" spans="1:21" ht="13.5" thickBot="1">
      <c r="A7" s="46">
        <v>2</v>
      </c>
      <c r="B7" s="45" t="s">
        <v>74</v>
      </c>
      <c r="C7" s="154" t="s">
        <v>73</v>
      </c>
      <c r="D7" s="154" t="s">
        <v>1</v>
      </c>
      <c r="E7" s="154">
        <v>15</v>
      </c>
      <c r="F7" s="115">
        <v>234965</v>
      </c>
      <c r="G7" s="121">
        <f>F7*1</f>
        <v>234965</v>
      </c>
      <c r="H7" s="120"/>
      <c r="I7" s="119">
        <v>33024</v>
      </c>
      <c r="J7" s="112"/>
      <c r="K7" s="111">
        <v>16630</v>
      </c>
      <c r="L7" s="115">
        <v>95101</v>
      </c>
      <c r="M7" s="111">
        <f>SUM(F7+G7+H7+I7+J7+K7+L7)</f>
        <v>614685</v>
      </c>
      <c r="N7" s="115">
        <v>5</v>
      </c>
      <c r="O7" s="114">
        <f>F7*2/190*N7*1.25</f>
        <v>15458.223684210525</v>
      </c>
      <c r="P7" s="115">
        <v>10</v>
      </c>
      <c r="Q7" s="114">
        <f>F7*2/190*P7*1.5</f>
        <v>37099.73684210526</v>
      </c>
      <c r="R7" s="113">
        <v>1</v>
      </c>
      <c r="S7" s="112">
        <v>0</v>
      </c>
      <c r="T7" s="111">
        <v>0</v>
      </c>
      <c r="U7" s="25">
        <f>SUM(M7+O7+Q7+S7+T7)</f>
        <v>667242.96052631584</v>
      </c>
    </row>
    <row r="8" spans="1:21" ht="13.5" thickBot="1">
      <c r="A8" s="88"/>
      <c r="B8" s="87"/>
      <c r="C8" s="122"/>
      <c r="D8" s="122"/>
      <c r="E8" s="122"/>
      <c r="F8" s="127"/>
      <c r="G8" s="123"/>
      <c r="H8" s="139"/>
      <c r="I8" s="138"/>
      <c r="J8" s="124"/>
      <c r="K8" s="123"/>
      <c r="L8" s="127"/>
      <c r="M8" s="123"/>
      <c r="N8" s="127"/>
      <c r="O8" s="129"/>
      <c r="P8" s="127"/>
      <c r="Q8" s="129"/>
      <c r="R8" s="128"/>
      <c r="S8" s="124"/>
      <c r="T8" s="123"/>
      <c r="U8" s="25">
        <f>SUM(M8+O8+Q8+S8+T8)</f>
        <v>0</v>
      </c>
    </row>
    <row r="9" spans="1:21" ht="13.5" thickBot="1">
      <c r="A9" s="75"/>
      <c r="B9" s="74"/>
      <c r="C9" s="58"/>
      <c r="D9" s="58"/>
      <c r="E9" s="58"/>
      <c r="F9" s="141"/>
      <c r="G9" s="142"/>
      <c r="H9" s="153"/>
      <c r="I9" s="152"/>
      <c r="J9" s="149"/>
      <c r="K9" s="142"/>
      <c r="L9" s="141"/>
      <c r="M9" s="142"/>
      <c r="N9" s="141"/>
      <c r="O9" s="145"/>
      <c r="P9" s="141"/>
      <c r="Q9" s="145"/>
      <c r="R9" s="143"/>
      <c r="S9" s="149"/>
      <c r="T9" s="142"/>
      <c r="U9" s="25">
        <f>SUM(M9+O9+Q9+S9+T9)</f>
        <v>0</v>
      </c>
    </row>
    <row r="10" spans="1:21" ht="13.5" thickBot="1">
      <c r="A10" s="46">
        <v>3</v>
      </c>
      <c r="B10" s="45" t="s">
        <v>72</v>
      </c>
      <c r="C10" s="154" t="s">
        <v>71</v>
      </c>
      <c r="D10" s="154" t="s">
        <v>13</v>
      </c>
      <c r="E10" s="154">
        <v>13</v>
      </c>
      <c r="F10" s="115">
        <v>553453</v>
      </c>
      <c r="G10" s="121">
        <f>F10*1</f>
        <v>553453</v>
      </c>
      <c r="H10" s="120"/>
      <c r="I10" s="119">
        <v>73761</v>
      </c>
      <c r="J10" s="112"/>
      <c r="K10" s="111">
        <v>16630</v>
      </c>
      <c r="L10" s="115">
        <v>121034</v>
      </c>
      <c r="M10" s="117">
        <f>SUM(F10+G10+H10+I10+J10+K10+L10)</f>
        <v>1318331</v>
      </c>
      <c r="N10" s="115">
        <v>24</v>
      </c>
      <c r="O10" s="114">
        <f>F10*2/190*N10*1.25</f>
        <v>174774.63157894736</v>
      </c>
      <c r="P10" s="115">
        <v>0</v>
      </c>
      <c r="Q10" s="114">
        <f>F10*2/190*P10*1.5</f>
        <v>0</v>
      </c>
      <c r="R10" s="113">
        <v>2</v>
      </c>
      <c r="S10" s="112">
        <v>0</v>
      </c>
      <c r="T10" s="111">
        <v>0</v>
      </c>
      <c r="U10" s="25">
        <f>SUM(M10+O10+Q10+S10+T10)</f>
        <v>1493105.6315789474</v>
      </c>
    </row>
    <row r="11" spans="1:21" ht="13.5" thickBot="1">
      <c r="A11" s="88"/>
      <c r="B11" s="87"/>
      <c r="C11" s="122"/>
      <c r="D11" s="122"/>
      <c r="E11" s="122"/>
      <c r="F11" s="127"/>
      <c r="G11" s="123"/>
      <c r="H11" s="139"/>
      <c r="I11" s="138"/>
      <c r="J11" s="124"/>
      <c r="K11" s="123"/>
      <c r="L11" s="127"/>
      <c r="M11" s="129"/>
      <c r="N11" s="127"/>
      <c r="O11" s="129"/>
      <c r="P11" s="127"/>
      <c r="Q11" s="129"/>
      <c r="R11" s="128"/>
      <c r="S11" s="124"/>
      <c r="T11" s="123"/>
      <c r="U11" s="25">
        <f>SUM(M11+O11+Q11+S11+T11)</f>
        <v>0</v>
      </c>
    </row>
    <row r="12" spans="1:21" ht="13.5" thickBot="1">
      <c r="A12" s="88"/>
      <c r="B12" s="87"/>
      <c r="C12" s="122"/>
      <c r="D12" s="122"/>
      <c r="E12" s="122"/>
      <c r="F12" s="127"/>
      <c r="G12" s="123"/>
      <c r="H12" s="139"/>
      <c r="I12" s="138"/>
      <c r="J12" s="124"/>
      <c r="K12" s="123"/>
      <c r="L12" s="127"/>
      <c r="M12" s="129"/>
      <c r="N12" s="127"/>
      <c r="O12" s="129"/>
      <c r="P12" s="127"/>
      <c r="Q12" s="129"/>
      <c r="R12" s="128"/>
      <c r="S12" s="124"/>
      <c r="T12" s="123"/>
      <c r="U12" s="25">
        <f>SUM(M12+O12+Q12+S12+T12)</f>
        <v>0</v>
      </c>
    </row>
    <row r="13" spans="1:21" ht="13.5" thickBot="1">
      <c r="A13" s="88"/>
      <c r="B13" s="87"/>
      <c r="C13" s="122"/>
      <c r="D13" s="122"/>
      <c r="E13" s="122"/>
      <c r="F13" s="127"/>
      <c r="G13" s="123"/>
      <c r="H13" s="139"/>
      <c r="I13" s="138"/>
      <c r="J13" s="124"/>
      <c r="K13" s="123"/>
      <c r="L13" s="127"/>
      <c r="M13" s="129"/>
      <c r="N13" s="127"/>
      <c r="O13" s="129"/>
      <c r="P13" s="127"/>
      <c r="Q13" s="129"/>
      <c r="R13" s="128"/>
      <c r="S13" s="124"/>
      <c r="T13" s="123"/>
      <c r="U13" s="25">
        <f>SUM(M13+O13+Q13+S13+T13)</f>
        <v>0</v>
      </c>
    </row>
    <row r="14" spans="1:21" ht="13.5" thickBot="1">
      <c r="A14" s="75"/>
      <c r="B14" s="74"/>
      <c r="C14" s="58"/>
      <c r="D14" s="58"/>
      <c r="E14" s="58"/>
      <c r="F14" s="141"/>
      <c r="G14" s="142"/>
      <c r="H14" s="153"/>
      <c r="I14" s="152"/>
      <c r="J14" s="149"/>
      <c r="K14" s="142"/>
      <c r="L14" s="141"/>
      <c r="M14" s="145" t="s">
        <v>70</v>
      </c>
      <c r="N14" s="141"/>
      <c r="O14" s="145"/>
      <c r="P14" s="141"/>
      <c r="Q14" s="145"/>
      <c r="R14" s="143"/>
      <c r="S14" s="149"/>
      <c r="T14" s="142"/>
      <c r="U14" s="25"/>
    </row>
    <row r="15" spans="1:21" ht="13.5" thickBot="1">
      <c r="A15" s="88">
        <v>4</v>
      </c>
      <c r="B15" s="87" t="s">
        <v>69</v>
      </c>
      <c r="C15" s="122" t="s">
        <v>68</v>
      </c>
      <c r="D15" s="122" t="s">
        <v>16</v>
      </c>
      <c r="E15" s="122">
        <v>10</v>
      </c>
      <c r="F15" s="127">
        <v>327229</v>
      </c>
      <c r="G15" s="121">
        <f>F15*1</f>
        <v>327229</v>
      </c>
      <c r="H15" s="139"/>
      <c r="I15" s="119">
        <v>44755</v>
      </c>
      <c r="J15" s="124"/>
      <c r="K15" s="123">
        <v>16630</v>
      </c>
      <c r="L15" s="127">
        <v>110234</v>
      </c>
      <c r="M15" s="129">
        <f>SUM(F15+G15+H15+I15+J15+K15+L15)</f>
        <v>826077</v>
      </c>
      <c r="N15" s="127">
        <v>3</v>
      </c>
      <c r="O15" s="114">
        <f>F15*2/190*N15*1.25</f>
        <v>12916.934210526317</v>
      </c>
      <c r="P15" s="127">
        <v>10</v>
      </c>
      <c r="Q15" s="114">
        <f>F15*2/190*P15*1.5</f>
        <v>51667.736842105267</v>
      </c>
      <c r="R15" s="125">
        <v>0</v>
      </c>
      <c r="S15" s="124">
        <v>0</v>
      </c>
      <c r="T15" s="123">
        <v>0</v>
      </c>
      <c r="U15" s="25">
        <f>SUM(M15+O15+Q15+S15+T15)</f>
        <v>890661.67105263157</v>
      </c>
    </row>
    <row r="16" spans="1:21" ht="13.5" thickBot="1">
      <c r="A16" s="88"/>
      <c r="B16" s="87"/>
      <c r="C16" s="122"/>
      <c r="D16" s="122"/>
      <c r="E16" s="122"/>
      <c r="F16" s="127"/>
      <c r="G16" s="140"/>
      <c r="H16" s="139"/>
      <c r="I16" s="138"/>
      <c r="J16" s="124"/>
      <c r="K16" s="123"/>
      <c r="L16" s="127"/>
      <c r="M16" s="129"/>
      <c r="N16" s="127"/>
      <c r="O16" s="126"/>
      <c r="P16" s="127"/>
      <c r="Q16" s="126"/>
      <c r="R16" s="125"/>
      <c r="S16" s="124"/>
      <c r="T16" s="123"/>
      <c r="U16" s="25">
        <f>SUM(M16+O16+Q16+S16+T16)</f>
        <v>0</v>
      </c>
    </row>
    <row r="17" spans="1:21" ht="13.5" thickBot="1">
      <c r="A17" s="88"/>
      <c r="B17" s="87"/>
      <c r="C17" s="122"/>
      <c r="D17" s="122"/>
      <c r="E17" s="122"/>
      <c r="F17" s="127"/>
      <c r="G17" s="123"/>
      <c r="H17" s="139"/>
      <c r="I17" s="138"/>
      <c r="J17" s="124"/>
      <c r="K17" s="123"/>
      <c r="L17" s="127"/>
      <c r="M17" s="123"/>
      <c r="N17" s="127"/>
      <c r="O17" s="129"/>
      <c r="P17" s="127"/>
      <c r="Q17" s="129"/>
      <c r="R17" s="128"/>
      <c r="S17" s="124"/>
      <c r="T17" s="123"/>
      <c r="U17" s="25">
        <f>SUM(M17+O17+Q17+S17+T17)</f>
        <v>0</v>
      </c>
    </row>
    <row r="18" spans="1:21" ht="13.5" thickBot="1">
      <c r="A18" s="88"/>
      <c r="B18" s="87"/>
      <c r="C18" s="122"/>
      <c r="D18" s="122"/>
      <c r="E18" s="122"/>
      <c r="F18" s="127"/>
      <c r="G18" s="123"/>
      <c r="H18" s="139"/>
      <c r="I18" s="169"/>
      <c r="J18" s="124"/>
      <c r="K18" s="123"/>
      <c r="L18" s="127"/>
      <c r="M18" s="123"/>
      <c r="N18" s="127"/>
      <c r="O18" s="129"/>
      <c r="P18" s="127"/>
      <c r="Q18" s="129"/>
      <c r="R18" s="128"/>
      <c r="S18" s="124"/>
      <c r="T18" s="123"/>
      <c r="U18" s="25">
        <f>SUM(M18+O18+Q18+S18+T18)</f>
        <v>0</v>
      </c>
    </row>
    <row r="19" spans="1:21" ht="13.5" thickBot="1">
      <c r="A19" s="46">
        <v>5</v>
      </c>
      <c r="B19" s="45" t="s">
        <v>67</v>
      </c>
      <c r="C19" s="154" t="s">
        <v>66</v>
      </c>
      <c r="D19" s="154" t="s">
        <v>8</v>
      </c>
      <c r="E19" s="154">
        <v>11</v>
      </c>
      <c r="F19" s="115">
        <v>285395</v>
      </c>
      <c r="G19" s="121">
        <f>F19*1</f>
        <v>285395</v>
      </c>
      <c r="H19" s="120"/>
      <c r="I19" s="170">
        <v>39185</v>
      </c>
      <c r="J19" s="112"/>
      <c r="K19" s="111">
        <v>16630</v>
      </c>
      <c r="L19" s="115">
        <v>220000</v>
      </c>
      <c r="M19" s="111">
        <f>SUM(F19+G19+H19+I19+J19+K19+L19)</f>
        <v>846605</v>
      </c>
      <c r="N19" s="115">
        <v>28</v>
      </c>
      <c r="O19" s="114">
        <f>F19*2/190*N19*1.25</f>
        <v>105145.52631578947</v>
      </c>
      <c r="P19" s="115">
        <v>0</v>
      </c>
      <c r="Q19" s="114">
        <f>F19*2/190*P19*1.5</f>
        <v>0</v>
      </c>
      <c r="R19" s="113">
        <v>0</v>
      </c>
      <c r="S19" s="112">
        <v>0</v>
      </c>
      <c r="T19" s="111">
        <v>0</v>
      </c>
      <c r="U19" s="25">
        <f>SUM(M19+O19+Q19+S19+T19)</f>
        <v>951750.52631578944</v>
      </c>
    </row>
    <row r="20" spans="1:21" ht="13.5" thickBot="1">
      <c r="A20" s="75"/>
      <c r="B20" s="74"/>
      <c r="C20" s="58"/>
      <c r="D20" s="58"/>
      <c r="E20" s="58"/>
      <c r="F20" s="141"/>
      <c r="G20" s="124"/>
      <c r="H20" s="153"/>
      <c r="I20" s="169"/>
      <c r="J20" s="149"/>
      <c r="K20" s="142"/>
      <c r="L20" s="141"/>
      <c r="M20" s="123"/>
      <c r="N20" s="141"/>
      <c r="O20" s="145"/>
      <c r="P20" s="141"/>
      <c r="Q20" s="145"/>
      <c r="R20" s="143"/>
      <c r="S20" s="149"/>
      <c r="T20" s="142"/>
      <c r="U20" s="25">
        <f>SUM(M20+O20+Q20+S20+T20)</f>
        <v>0</v>
      </c>
    </row>
    <row r="21" spans="1:21" ht="13.5" thickBot="1">
      <c r="A21" s="88">
        <v>6</v>
      </c>
      <c r="B21" s="87" t="s">
        <v>65</v>
      </c>
      <c r="C21" s="122" t="s">
        <v>64</v>
      </c>
      <c r="D21" s="122" t="s">
        <v>1</v>
      </c>
      <c r="E21" s="122">
        <v>15</v>
      </c>
      <c r="F21" s="139">
        <v>234965</v>
      </c>
      <c r="G21" s="136">
        <f>F21*1</f>
        <v>234965</v>
      </c>
      <c r="H21" s="123"/>
      <c r="I21" s="170">
        <v>33024</v>
      </c>
      <c r="J21" s="124"/>
      <c r="K21" s="123">
        <v>16630</v>
      </c>
      <c r="L21" s="139"/>
      <c r="M21" s="115">
        <f>SUM(F21+G21+H21+I21+J21+K21+L21)</f>
        <v>519584</v>
      </c>
      <c r="N21" s="124">
        <v>0</v>
      </c>
      <c r="O21" s="114">
        <f>F21*2/190*N21*1.25</f>
        <v>0</v>
      </c>
      <c r="P21" s="127">
        <v>0</v>
      </c>
      <c r="Q21" s="114">
        <f>F21*2/190*P21*1.5</f>
        <v>0</v>
      </c>
      <c r="R21" s="128">
        <v>0</v>
      </c>
      <c r="S21" s="124">
        <v>0</v>
      </c>
      <c r="T21" s="123">
        <v>0</v>
      </c>
      <c r="U21" s="25">
        <f>SUM(M21+O21+Q21+S21+T21)</f>
        <v>519584</v>
      </c>
    </row>
    <row r="22" spans="1:21" ht="13.5" thickBot="1">
      <c r="A22" s="88"/>
      <c r="B22" s="87"/>
      <c r="C22" s="122"/>
      <c r="D22" s="122"/>
      <c r="E22" s="122"/>
      <c r="F22" s="139"/>
      <c r="G22" s="162"/>
      <c r="H22" s="123"/>
      <c r="I22" s="168"/>
      <c r="J22" s="124"/>
      <c r="K22" s="123"/>
      <c r="L22" s="139"/>
      <c r="M22" s="141"/>
      <c r="N22" s="124"/>
      <c r="O22" s="129"/>
      <c r="P22" s="127"/>
      <c r="Q22" s="129"/>
      <c r="R22" s="128"/>
      <c r="S22" s="124"/>
      <c r="T22" s="123"/>
      <c r="U22" s="25">
        <f>SUM(M22+O22+Q22+S22+T22)</f>
        <v>0</v>
      </c>
    </row>
    <row r="23" spans="1:21" ht="13.5" thickBot="1">
      <c r="A23" s="46">
        <v>7</v>
      </c>
      <c r="B23" s="45" t="s">
        <v>63</v>
      </c>
      <c r="C23" s="154" t="s">
        <v>62</v>
      </c>
      <c r="D23" s="154" t="s">
        <v>1</v>
      </c>
      <c r="E23" s="154">
        <v>15</v>
      </c>
      <c r="F23" s="115">
        <v>234965</v>
      </c>
      <c r="G23" s="140">
        <f>F23*1</f>
        <v>234965</v>
      </c>
      <c r="H23" s="120"/>
      <c r="I23" s="169">
        <v>33024</v>
      </c>
      <c r="J23" s="112"/>
      <c r="K23" s="111">
        <v>16630</v>
      </c>
      <c r="L23" s="115"/>
      <c r="M23" s="123">
        <f>SUM(F23+G23+H23+I23+J23+K23+L23)</f>
        <v>519584</v>
      </c>
      <c r="N23" s="115">
        <v>0</v>
      </c>
      <c r="O23" s="114">
        <f>F23*2/190*N23*1.25</f>
        <v>0</v>
      </c>
      <c r="P23" s="115">
        <v>0</v>
      </c>
      <c r="Q23" s="114">
        <f>F23*2/190*P23*1.5</f>
        <v>0</v>
      </c>
      <c r="R23" s="113">
        <v>0</v>
      </c>
      <c r="S23" s="112">
        <v>0</v>
      </c>
      <c r="T23" s="111">
        <v>0</v>
      </c>
      <c r="U23" s="25">
        <f>SUM(M23+O23+Q23+S23+T23)</f>
        <v>519584</v>
      </c>
    </row>
    <row r="24" spans="1:21" ht="13.5" thickBot="1">
      <c r="A24" s="75"/>
      <c r="B24" s="74"/>
      <c r="C24" s="58"/>
      <c r="D24" s="58"/>
      <c r="E24" s="58"/>
      <c r="F24" s="141"/>
      <c r="G24" s="142"/>
      <c r="H24" s="153"/>
      <c r="I24" s="168"/>
      <c r="J24" s="149"/>
      <c r="K24" s="142"/>
      <c r="L24" s="141"/>
      <c r="M24" s="142"/>
      <c r="N24" s="141"/>
      <c r="O24" s="145"/>
      <c r="P24" s="141"/>
      <c r="Q24" s="145"/>
      <c r="R24" s="143"/>
      <c r="S24" s="149"/>
      <c r="T24" s="142"/>
      <c r="U24" s="25">
        <f>SUM(M24+O24+Q24+S24+T24)</f>
        <v>0</v>
      </c>
    </row>
    <row r="25" spans="1:21" ht="13.5" thickBot="1">
      <c r="A25" s="46">
        <v>8</v>
      </c>
      <c r="B25" s="45" t="s">
        <v>61</v>
      </c>
      <c r="C25" s="154" t="s">
        <v>60</v>
      </c>
      <c r="D25" s="154" t="s">
        <v>1</v>
      </c>
      <c r="E25" s="154">
        <v>15</v>
      </c>
      <c r="F25" s="115">
        <v>234965</v>
      </c>
      <c r="G25" s="121">
        <f>F25*1</f>
        <v>234965</v>
      </c>
      <c r="H25" s="120"/>
      <c r="I25" s="119">
        <v>33024</v>
      </c>
      <c r="J25" s="118"/>
      <c r="K25" s="117">
        <v>16630</v>
      </c>
      <c r="L25" s="116"/>
      <c r="M25" s="117">
        <f>SUM(F25+G25+H25+I25+J25+K25+L25)</f>
        <v>519584</v>
      </c>
      <c r="N25" s="115">
        <v>7</v>
      </c>
      <c r="O25" s="114">
        <f>F25*2/190*N25*1.25</f>
        <v>21641.513157894737</v>
      </c>
      <c r="P25" s="115">
        <v>16</v>
      </c>
      <c r="Q25" s="114">
        <f>F25*2/190*P25*1.5</f>
        <v>59359.57894736842</v>
      </c>
      <c r="R25" s="113">
        <v>0</v>
      </c>
      <c r="S25" s="112">
        <v>0</v>
      </c>
      <c r="T25" s="111">
        <v>0</v>
      </c>
      <c r="U25" s="25">
        <f>SUM(M25+O25+Q25+S25+T25)</f>
        <v>600585.09210526315</v>
      </c>
    </row>
    <row r="26" spans="1:21" ht="13.5" thickBot="1">
      <c r="A26" s="75"/>
      <c r="B26" s="74"/>
      <c r="C26" s="58"/>
      <c r="D26" s="58"/>
      <c r="E26" s="58"/>
      <c r="F26" s="141"/>
      <c r="G26" s="142"/>
      <c r="H26" s="153"/>
      <c r="I26" s="152"/>
      <c r="J26" s="151"/>
      <c r="K26" s="145"/>
      <c r="L26" s="143"/>
      <c r="M26" s="145"/>
      <c r="N26" s="141"/>
      <c r="O26" s="145"/>
      <c r="P26" s="141"/>
      <c r="Q26" s="145"/>
      <c r="R26" s="143"/>
      <c r="S26" s="149"/>
      <c r="T26" s="142"/>
      <c r="U26" s="25">
        <f>SUM(M26+O26+Q26+S26+T26)</f>
        <v>0</v>
      </c>
    </row>
    <row r="27" spans="1:21" ht="13.5" thickBot="1">
      <c r="A27" s="46">
        <v>9</v>
      </c>
      <c r="B27" s="45" t="s">
        <v>59</v>
      </c>
      <c r="C27" s="154" t="s">
        <v>58</v>
      </c>
      <c r="D27" s="154" t="s">
        <v>16</v>
      </c>
      <c r="E27" s="154">
        <v>12</v>
      </c>
      <c r="F27" s="115">
        <v>286831</v>
      </c>
      <c r="G27" s="121">
        <f>F27*1</f>
        <v>286831</v>
      </c>
      <c r="H27" s="120"/>
      <c r="I27" s="119">
        <v>39543</v>
      </c>
      <c r="J27" s="118"/>
      <c r="K27" s="117">
        <v>16630</v>
      </c>
      <c r="L27" s="116"/>
      <c r="M27" s="117">
        <f>SUM(F27+G27+H27+I27+J27+K27+L27)</f>
        <v>629835</v>
      </c>
      <c r="N27" s="115">
        <v>0</v>
      </c>
      <c r="O27" s="114">
        <f>F27*2/190*N27*1.25</f>
        <v>0</v>
      </c>
      <c r="P27" s="115">
        <v>0</v>
      </c>
      <c r="Q27" s="114">
        <f>F27*2/190*P27*1.5</f>
        <v>0</v>
      </c>
      <c r="R27" s="113">
        <v>1</v>
      </c>
      <c r="S27" s="112">
        <v>1673</v>
      </c>
      <c r="T27" s="111">
        <v>0</v>
      </c>
      <c r="U27" s="25">
        <f>SUM(M27+O27+Q27+S27+T27)</f>
        <v>631508</v>
      </c>
    </row>
    <row r="28" spans="1:21" ht="13.5" thickBot="1">
      <c r="A28" s="88"/>
      <c r="B28" s="87"/>
      <c r="C28" s="122"/>
      <c r="D28" s="122"/>
      <c r="E28" s="122"/>
      <c r="F28" s="127"/>
      <c r="G28" s="140"/>
      <c r="H28" s="139"/>
      <c r="I28" s="138"/>
      <c r="J28" s="130"/>
      <c r="K28" s="129"/>
      <c r="L28" s="128"/>
      <c r="M28" s="129"/>
      <c r="N28" s="127"/>
      <c r="O28" s="126"/>
      <c r="P28" s="127"/>
      <c r="Q28" s="126"/>
      <c r="R28" s="125"/>
      <c r="S28" s="124"/>
      <c r="T28" s="123"/>
      <c r="U28" s="25">
        <f>SUM(M28+O28+Q28+S28+T28)</f>
        <v>0</v>
      </c>
    </row>
    <row r="29" spans="1:21" ht="13.5" thickBot="1">
      <c r="A29" s="88"/>
      <c r="B29" s="87"/>
      <c r="C29" s="122"/>
      <c r="D29" s="122"/>
      <c r="E29" s="122"/>
      <c r="F29" s="127"/>
      <c r="G29" s="124"/>
      <c r="H29" s="139"/>
      <c r="I29" s="138"/>
      <c r="J29" s="130"/>
      <c r="K29" s="129"/>
      <c r="L29" s="128"/>
      <c r="M29" s="143"/>
      <c r="N29" s="127"/>
      <c r="O29" s="129"/>
      <c r="P29" s="127"/>
      <c r="Q29" s="129"/>
      <c r="R29" s="143"/>
      <c r="S29" s="167"/>
      <c r="T29" s="142"/>
      <c r="U29" s="25">
        <f>SUM(M29+O29+Q29+S29+T29)</f>
        <v>0</v>
      </c>
    </row>
    <row r="30" spans="1:21" ht="13.5" thickBot="1">
      <c r="A30" s="46">
        <v>10</v>
      </c>
      <c r="B30" s="45" t="s">
        <v>57</v>
      </c>
      <c r="C30" s="154" t="s">
        <v>56</v>
      </c>
      <c r="D30" s="154" t="s">
        <v>1</v>
      </c>
      <c r="E30" s="154">
        <v>15</v>
      </c>
      <c r="F30" s="115">
        <v>234965</v>
      </c>
      <c r="G30" s="121">
        <f>F30*1</f>
        <v>234965</v>
      </c>
      <c r="H30" s="120"/>
      <c r="I30" s="119">
        <v>33024</v>
      </c>
      <c r="J30" s="118"/>
      <c r="K30" s="117">
        <v>16630</v>
      </c>
      <c r="L30" s="116"/>
      <c r="M30" s="129">
        <f>SUM(F30+G30+H30+I30+J30+K30+L30)</f>
        <v>519584</v>
      </c>
      <c r="N30" s="115">
        <v>0</v>
      </c>
      <c r="O30" s="114">
        <f>F30*2/190*N30*1.25</f>
        <v>0</v>
      </c>
      <c r="P30" s="115">
        <v>0</v>
      </c>
      <c r="Q30" s="114">
        <f>F30*2/190*P30*1.5</f>
        <v>0</v>
      </c>
      <c r="R30" s="125">
        <v>1</v>
      </c>
      <c r="S30" s="124">
        <v>1673</v>
      </c>
      <c r="T30" s="123">
        <v>50000</v>
      </c>
      <c r="U30" s="25">
        <f>SUM(M30+O30+Q30+S30+T30)</f>
        <v>571257</v>
      </c>
    </row>
    <row r="31" spans="1:21" ht="13.5" thickBot="1">
      <c r="A31" s="88"/>
      <c r="B31" s="87"/>
      <c r="C31" s="122"/>
      <c r="D31" s="122"/>
      <c r="E31" s="122"/>
      <c r="F31" s="127"/>
      <c r="G31" s="123"/>
      <c r="H31" s="139"/>
      <c r="I31" s="138"/>
      <c r="J31" s="130"/>
      <c r="K31" s="129"/>
      <c r="L31" s="128"/>
      <c r="M31" s="129"/>
      <c r="N31" s="127"/>
      <c r="O31" s="126"/>
      <c r="P31" s="127"/>
      <c r="Q31" s="126"/>
      <c r="R31" s="125"/>
      <c r="S31" s="124"/>
      <c r="T31" s="123"/>
      <c r="U31" s="25">
        <f>SUM(M31+O31+Q31+S31+T31)</f>
        <v>0</v>
      </c>
    </row>
    <row r="32" spans="1:21" ht="13.5" thickBot="1">
      <c r="A32" s="99">
        <v>11</v>
      </c>
      <c r="B32" s="98" t="s">
        <v>55</v>
      </c>
      <c r="C32" s="97" t="s">
        <v>54</v>
      </c>
      <c r="D32" s="44" t="s">
        <v>33</v>
      </c>
      <c r="E32" s="97">
        <v>15</v>
      </c>
      <c r="F32" s="115">
        <v>185621</v>
      </c>
      <c r="G32" s="121">
        <f>F32*1</f>
        <v>185621</v>
      </c>
      <c r="H32" s="115"/>
      <c r="I32" s="148">
        <v>26007</v>
      </c>
      <c r="J32" s="116"/>
      <c r="K32" s="117">
        <v>16630</v>
      </c>
      <c r="L32" s="116"/>
      <c r="M32" s="117">
        <f>SUM(F32+G32+H32+I32+J32+K32+L32)</f>
        <v>413879</v>
      </c>
      <c r="N32" s="115">
        <v>4</v>
      </c>
      <c r="O32" s="114">
        <f>F32*2/190*N32*1.25</f>
        <v>9769.5263157894733</v>
      </c>
      <c r="P32" s="115">
        <v>0</v>
      </c>
      <c r="Q32" s="114">
        <f>F32*2/190*P32*1.5</f>
        <v>0</v>
      </c>
      <c r="R32" s="113">
        <v>0</v>
      </c>
      <c r="S32" s="112">
        <v>0</v>
      </c>
      <c r="T32" s="111">
        <v>0</v>
      </c>
      <c r="U32" s="25">
        <f>SUM(M32+O32+Q32+S32+T32)</f>
        <v>423648.5263157895</v>
      </c>
    </row>
    <row r="33" spans="1:21" ht="13.5" thickBot="1">
      <c r="A33" s="134"/>
      <c r="B33" s="93"/>
      <c r="C33" s="133"/>
      <c r="D33" s="73"/>
      <c r="E33" s="133"/>
      <c r="F33" s="141"/>
      <c r="G33" s="147"/>
      <c r="H33" s="141"/>
      <c r="I33" s="146"/>
      <c r="J33" s="143"/>
      <c r="K33" s="145"/>
      <c r="L33" s="143"/>
      <c r="M33" s="145"/>
      <c r="N33" s="141"/>
      <c r="O33" s="144"/>
      <c r="P33" s="141"/>
      <c r="Q33" s="144"/>
      <c r="R33" s="165"/>
      <c r="S33" s="153"/>
      <c r="T33" s="153"/>
      <c r="U33" s="25">
        <f>SUM(M33+O33+Q33+S33+T33)</f>
        <v>0</v>
      </c>
    </row>
    <row r="34" spans="1:21" ht="13.5" thickBot="1">
      <c r="A34" s="134">
        <v>12</v>
      </c>
      <c r="B34" s="93" t="s">
        <v>53</v>
      </c>
      <c r="C34" s="133" t="s">
        <v>52</v>
      </c>
      <c r="D34" s="73" t="s">
        <v>1</v>
      </c>
      <c r="E34" s="133">
        <v>15</v>
      </c>
      <c r="F34" s="141">
        <v>532587</v>
      </c>
      <c r="G34" s="147">
        <v>532587</v>
      </c>
      <c r="H34" s="141"/>
      <c r="I34" s="146">
        <v>74854</v>
      </c>
      <c r="J34" s="143"/>
      <c r="K34" s="145">
        <v>37696</v>
      </c>
      <c r="L34" s="143"/>
      <c r="M34" s="145">
        <f>SUM(F34:L34)</f>
        <v>1177724</v>
      </c>
      <c r="N34" s="141"/>
      <c r="O34" s="144"/>
      <c r="P34" s="141"/>
      <c r="Q34" s="166"/>
      <c r="R34" s="165"/>
      <c r="S34" s="153"/>
      <c r="T34" s="153"/>
      <c r="U34" s="25">
        <f>SUM(M34+O34+Q34+S34+T34)</f>
        <v>1177724</v>
      </c>
    </row>
    <row r="35" spans="1:21" ht="13.5" thickBot="1">
      <c r="A35" s="75">
        <v>13</v>
      </c>
      <c r="B35" s="164" t="s">
        <v>51</v>
      </c>
      <c r="C35" s="73" t="s">
        <v>50</v>
      </c>
      <c r="D35" s="73" t="s">
        <v>1</v>
      </c>
      <c r="E35" s="73">
        <v>15</v>
      </c>
      <c r="F35" s="141">
        <v>224837</v>
      </c>
      <c r="G35" s="162">
        <f>F35*1</f>
        <v>224837</v>
      </c>
      <c r="H35" s="141"/>
      <c r="I35" s="152">
        <v>33024</v>
      </c>
      <c r="J35" s="143"/>
      <c r="K35" s="143">
        <v>16630</v>
      </c>
      <c r="L35" s="143"/>
      <c r="M35" s="143">
        <f>SUM(F35+G35+H35+I35+J35+K35+L35)</f>
        <v>499328</v>
      </c>
      <c r="N35" s="141">
        <v>6</v>
      </c>
      <c r="O35" s="144">
        <f>F35*2/190*N35*1.25</f>
        <v>17750.28947368421</v>
      </c>
      <c r="P35" s="141">
        <v>3</v>
      </c>
      <c r="Q35" s="126">
        <f>F35*2/190*P35*1.5</f>
        <v>10650.173684210527</v>
      </c>
      <c r="R35" s="143">
        <v>0</v>
      </c>
      <c r="S35" s="141">
        <v>0</v>
      </c>
      <c r="T35" s="141">
        <v>0</v>
      </c>
      <c r="U35" s="25">
        <f>SUM(M35+O35+Q35+S35+T35)</f>
        <v>527728.46315789479</v>
      </c>
    </row>
    <row r="36" spans="1:21" ht="13.5" thickBot="1">
      <c r="A36" s="154">
        <v>14</v>
      </c>
      <c r="B36" s="136" t="s">
        <v>49</v>
      </c>
      <c r="C36" s="163" t="s">
        <v>48</v>
      </c>
      <c r="D36" s="44" t="s">
        <v>13</v>
      </c>
      <c r="E36" s="97">
        <v>14</v>
      </c>
      <c r="F36" s="115">
        <v>511525</v>
      </c>
      <c r="G36" s="121">
        <f>F36*1</f>
        <v>511525</v>
      </c>
      <c r="H36" s="115"/>
      <c r="I36" s="148">
        <v>62585</v>
      </c>
      <c r="J36" s="116"/>
      <c r="K36" s="117">
        <v>16630</v>
      </c>
      <c r="L36" s="116">
        <v>716290</v>
      </c>
      <c r="M36" s="117">
        <f>SUM(F36+G36+H36+I36+J36+K36+L36)</f>
        <v>1818555</v>
      </c>
      <c r="N36" s="115">
        <v>0</v>
      </c>
      <c r="O36" s="114">
        <f>F36*2/190*N36*1.25</f>
        <v>0</v>
      </c>
      <c r="P36" s="115">
        <v>0</v>
      </c>
      <c r="Q36" s="114">
        <f>F36*2/190*P36*1.5</f>
        <v>0</v>
      </c>
      <c r="R36" s="116">
        <v>0</v>
      </c>
      <c r="S36" s="111">
        <v>0</v>
      </c>
      <c r="T36" s="115">
        <v>100000</v>
      </c>
      <c r="U36" s="25">
        <f>SUM(M36+O36+Q36+S36+T36)</f>
        <v>1918555</v>
      </c>
    </row>
    <row r="37" spans="1:21" ht="13.5" thickBot="1">
      <c r="A37" s="58"/>
      <c r="B37" s="162"/>
      <c r="C37" s="133"/>
      <c r="D37" s="73"/>
      <c r="E37" s="133"/>
      <c r="F37" s="141"/>
      <c r="G37" s="147"/>
      <c r="H37" s="141"/>
      <c r="I37" s="146"/>
      <c r="J37" s="143"/>
      <c r="K37" s="145"/>
      <c r="L37" s="143"/>
      <c r="M37" s="145"/>
      <c r="N37" s="141"/>
      <c r="O37" s="144"/>
      <c r="P37" s="141"/>
      <c r="Q37" s="144"/>
      <c r="R37" s="143"/>
      <c r="S37" s="142"/>
      <c r="T37" s="141"/>
      <c r="U37" s="25">
        <f>SUM(M37+O37+Q37+S37+T37)</f>
        <v>0</v>
      </c>
    </row>
    <row r="38" spans="1:21" ht="13.5" thickBot="1">
      <c r="A38" s="75">
        <v>15</v>
      </c>
      <c r="B38" s="93" t="s">
        <v>47</v>
      </c>
      <c r="C38" s="73" t="s">
        <v>46</v>
      </c>
      <c r="D38" s="73" t="s">
        <v>13</v>
      </c>
      <c r="E38" s="73">
        <v>15</v>
      </c>
      <c r="F38" s="141">
        <v>469597</v>
      </c>
      <c r="G38" s="162">
        <f>F38*1</f>
        <v>469597</v>
      </c>
      <c r="H38" s="141"/>
      <c r="I38" s="152">
        <v>62585</v>
      </c>
      <c r="J38" s="143"/>
      <c r="K38" s="143">
        <v>16630</v>
      </c>
      <c r="L38" s="143">
        <v>89184</v>
      </c>
      <c r="M38" s="143">
        <f>SUM(F38+G38+H38+I38+J38+K38+L38)</f>
        <v>1107593</v>
      </c>
      <c r="N38" s="141">
        <v>0</v>
      </c>
      <c r="O38" s="161">
        <f>F38*2/190*N38*1.25</f>
        <v>0</v>
      </c>
      <c r="P38" s="141">
        <v>7</v>
      </c>
      <c r="Q38" s="161">
        <f>F38*2/190*P38*1.5</f>
        <v>51902.826315789476</v>
      </c>
      <c r="R38" s="161">
        <v>0</v>
      </c>
      <c r="S38" s="141">
        <v>0</v>
      </c>
      <c r="T38" s="141">
        <v>0</v>
      </c>
      <c r="U38" s="25">
        <f>SUM(M38+O38+Q38+S38+T38)</f>
        <v>1159495.8263157895</v>
      </c>
    </row>
    <row r="39" spans="1:21" ht="13.5" thickBot="1">
      <c r="A39" s="46">
        <v>16</v>
      </c>
      <c r="B39" s="45" t="s">
        <v>45</v>
      </c>
      <c r="C39" s="154" t="s">
        <v>44</v>
      </c>
      <c r="D39" s="154" t="s">
        <v>33</v>
      </c>
      <c r="E39" s="154">
        <v>13</v>
      </c>
      <c r="F39" s="115">
        <v>218766</v>
      </c>
      <c r="G39" s="121">
        <f>F39*1</f>
        <v>218766</v>
      </c>
      <c r="H39" s="120"/>
      <c r="I39" s="119">
        <v>30280</v>
      </c>
      <c r="J39" s="118"/>
      <c r="K39" s="117">
        <v>16630</v>
      </c>
      <c r="L39" s="116">
        <v>181642</v>
      </c>
      <c r="M39" s="117">
        <f>SUM(F39+G39+H39+I39+J39+K39+L39)</f>
        <v>666084</v>
      </c>
      <c r="N39" s="115">
        <v>34</v>
      </c>
      <c r="O39" s="114">
        <f>F39*2/190*N39*1.25</f>
        <v>97869.000000000015</v>
      </c>
      <c r="P39" s="115">
        <v>21</v>
      </c>
      <c r="Q39" s="114">
        <f>F39*2/190*P39*1.5</f>
        <v>72538.200000000012</v>
      </c>
      <c r="R39" s="113">
        <v>1</v>
      </c>
      <c r="S39" s="112">
        <v>0</v>
      </c>
      <c r="T39" s="111">
        <v>0</v>
      </c>
      <c r="U39" s="25">
        <f>SUM(M39+O39+Q39+S39+T39)</f>
        <v>836491.2</v>
      </c>
    </row>
    <row r="40" spans="1:21" ht="13.5" thickBot="1">
      <c r="A40" s="88"/>
      <c r="B40" s="87"/>
      <c r="C40" s="122"/>
      <c r="D40" s="122"/>
      <c r="E40" s="122"/>
      <c r="F40" s="127"/>
      <c r="G40" s="124"/>
      <c r="H40" s="139"/>
      <c r="I40" s="138"/>
      <c r="J40" s="130"/>
      <c r="K40" s="129"/>
      <c r="L40" s="128"/>
      <c r="M40" s="129"/>
      <c r="N40" s="127"/>
      <c r="O40" s="129"/>
      <c r="P40" s="127"/>
      <c r="Q40" s="129"/>
      <c r="R40" s="128"/>
      <c r="S40" s="124"/>
      <c r="T40" s="123"/>
      <c r="U40" s="25">
        <f>SUM(M40+O40+Q40+S40+T40)</f>
        <v>0</v>
      </c>
    </row>
    <row r="41" spans="1:21" ht="13.5" thickBot="1">
      <c r="A41" s="88"/>
      <c r="B41" s="87"/>
      <c r="C41" s="122"/>
      <c r="D41" s="122"/>
      <c r="E41" s="122"/>
      <c r="F41" s="127"/>
      <c r="G41" s="124"/>
      <c r="H41" s="139"/>
      <c r="I41" s="138"/>
      <c r="J41" s="130"/>
      <c r="K41" s="129"/>
      <c r="L41" s="128"/>
      <c r="M41" s="129"/>
      <c r="N41" s="127"/>
      <c r="O41" s="129"/>
      <c r="P41" s="127"/>
      <c r="Q41" s="129"/>
      <c r="R41" s="128"/>
      <c r="S41" s="124"/>
      <c r="T41" s="123"/>
      <c r="U41" s="25">
        <f>SUM(M41+O41+Q41+S41+T41)</f>
        <v>0</v>
      </c>
    </row>
    <row r="42" spans="1:21" ht="13.5" thickBot="1">
      <c r="A42" s="99">
        <v>17</v>
      </c>
      <c r="B42" s="98" t="s">
        <v>43</v>
      </c>
      <c r="C42" s="97" t="s">
        <v>42</v>
      </c>
      <c r="D42" s="44" t="s">
        <v>8</v>
      </c>
      <c r="E42" s="97">
        <v>13</v>
      </c>
      <c r="F42" s="115">
        <v>247843</v>
      </c>
      <c r="G42" s="121">
        <f>F42*1</f>
        <v>247843</v>
      </c>
      <c r="H42" s="115"/>
      <c r="I42" s="148">
        <v>34339</v>
      </c>
      <c r="J42" s="116"/>
      <c r="K42" s="117">
        <v>16630</v>
      </c>
      <c r="L42" s="116">
        <v>80000</v>
      </c>
      <c r="M42" s="117">
        <f>SUM(F42+G42+H42+I42+J42+K42+L42)</f>
        <v>626655</v>
      </c>
      <c r="N42" s="115">
        <v>20</v>
      </c>
      <c r="O42" s="114">
        <f>F42*2/190*N42*1.25</f>
        <v>65221.84210526316</v>
      </c>
      <c r="P42" s="115">
        <v>0</v>
      </c>
      <c r="Q42" s="114">
        <f>F42*2/190*P42*1.5</f>
        <v>0</v>
      </c>
      <c r="R42" s="113">
        <v>0</v>
      </c>
      <c r="S42" s="111">
        <v>0</v>
      </c>
      <c r="T42" s="115">
        <v>0</v>
      </c>
      <c r="U42" s="25">
        <f>SUM(M42+O42+Q42+S42+T42)</f>
        <v>691876.84210526315</v>
      </c>
    </row>
    <row r="43" spans="1:21" ht="13.5" thickBot="1">
      <c r="A43" s="134"/>
      <c r="B43" s="93"/>
      <c r="C43" s="133"/>
      <c r="D43" s="73"/>
      <c r="E43" s="133"/>
      <c r="F43" s="141"/>
      <c r="G43" s="147"/>
      <c r="H43" s="141"/>
      <c r="I43" s="146"/>
      <c r="J43" s="143"/>
      <c r="K43" s="145"/>
      <c r="L43" s="143"/>
      <c r="M43" s="145"/>
      <c r="N43" s="141"/>
      <c r="O43" s="144"/>
      <c r="P43" s="141"/>
      <c r="Q43" s="144"/>
      <c r="R43" s="161"/>
      <c r="S43" s="142"/>
      <c r="T43" s="141"/>
      <c r="U43" s="25">
        <f>SUM(M43+O43+Q43+S43+T43)</f>
        <v>0</v>
      </c>
    </row>
    <row r="44" spans="1:21" ht="13.5" thickBot="1">
      <c r="A44" s="88">
        <v>18</v>
      </c>
      <c r="B44" s="160" t="s">
        <v>41</v>
      </c>
      <c r="C44" s="86" t="s">
        <v>40</v>
      </c>
      <c r="D44" s="86" t="s">
        <v>1</v>
      </c>
      <c r="E44" s="86">
        <v>15</v>
      </c>
      <c r="F44" s="127">
        <v>234965</v>
      </c>
      <c r="G44" s="132">
        <f>F44*1</f>
        <v>234965</v>
      </c>
      <c r="H44" s="127"/>
      <c r="I44" s="138">
        <v>33024</v>
      </c>
      <c r="J44" s="128"/>
      <c r="K44" s="128">
        <v>16630</v>
      </c>
      <c r="L44" s="128"/>
      <c r="M44" s="128">
        <f>SUM(F44+G44+H44+I44+J44+K44+L44)</f>
        <v>519584</v>
      </c>
      <c r="N44" s="127">
        <v>0</v>
      </c>
      <c r="O44" s="125">
        <f>F44*2/190*N44*1.25</f>
        <v>0</v>
      </c>
      <c r="P44" s="127">
        <v>0</v>
      </c>
      <c r="Q44" s="125">
        <f>F44*2/190*P44*1.5</f>
        <v>0</v>
      </c>
      <c r="R44" s="125">
        <v>0</v>
      </c>
      <c r="S44" s="127">
        <v>0</v>
      </c>
      <c r="T44" s="127">
        <v>0</v>
      </c>
      <c r="U44" s="25">
        <f>SUM(M44+O44+Q44+S44+T44)</f>
        <v>519584</v>
      </c>
    </row>
    <row r="45" spans="1:21" ht="13.5" thickBot="1">
      <c r="A45" s="60"/>
      <c r="B45" s="159"/>
      <c r="C45" s="122"/>
      <c r="D45" s="122"/>
      <c r="E45" s="122"/>
      <c r="F45" s="139"/>
      <c r="G45" s="158"/>
      <c r="H45" s="139"/>
      <c r="I45" s="157"/>
      <c r="J45" s="156"/>
      <c r="K45" s="156"/>
      <c r="L45" s="156"/>
      <c r="M45" s="156"/>
      <c r="N45" s="139"/>
      <c r="O45" s="138"/>
      <c r="P45" s="139"/>
      <c r="Q45" s="155"/>
      <c r="R45" s="155"/>
      <c r="S45" s="139"/>
      <c r="T45" s="139"/>
      <c r="U45" s="25">
        <f>SUM(M45+O45+Q45+S45+T45)</f>
        <v>0</v>
      </c>
    </row>
    <row r="46" spans="1:21" ht="13.5" thickBot="1">
      <c r="A46" s="46">
        <v>19</v>
      </c>
      <c r="B46" s="45" t="s">
        <v>39</v>
      </c>
      <c r="C46" s="154" t="s">
        <v>38</v>
      </c>
      <c r="D46" s="154" t="s">
        <v>1</v>
      </c>
      <c r="E46" s="154">
        <v>15</v>
      </c>
      <c r="F46" s="115">
        <v>234965</v>
      </c>
      <c r="G46" s="121">
        <f>F46*1</f>
        <v>234965</v>
      </c>
      <c r="H46" s="120"/>
      <c r="I46" s="119">
        <v>33024</v>
      </c>
      <c r="J46" s="118"/>
      <c r="K46" s="117">
        <v>16630</v>
      </c>
      <c r="L46" s="116">
        <v>95101</v>
      </c>
      <c r="M46" s="117">
        <f>SUM(F46+G46+H46+I46+J46+K46+L46)</f>
        <v>614685</v>
      </c>
      <c r="N46" s="115">
        <v>1</v>
      </c>
      <c r="O46" s="114">
        <f>F46*2/190*N46*1.25</f>
        <v>3091.644736842105</v>
      </c>
      <c r="P46" s="115">
        <v>1</v>
      </c>
      <c r="Q46" s="114">
        <f>F46*2/190*P46*1.5</f>
        <v>3709.9736842105262</v>
      </c>
      <c r="R46" s="113">
        <v>0</v>
      </c>
      <c r="S46" s="112">
        <v>0</v>
      </c>
      <c r="T46" s="111">
        <v>0</v>
      </c>
      <c r="U46" s="25">
        <f>SUM(M46+O46+Q46+S46+T46)</f>
        <v>621486.6184210527</v>
      </c>
    </row>
    <row r="47" spans="1:21" ht="13.5" thickBot="1">
      <c r="A47" s="75"/>
      <c r="B47" s="74"/>
      <c r="C47" s="58"/>
      <c r="D47" s="58"/>
      <c r="E47" s="58"/>
      <c r="F47" s="141"/>
      <c r="G47" s="149"/>
      <c r="H47" s="153"/>
      <c r="I47" s="152"/>
      <c r="J47" s="151"/>
      <c r="K47" s="145"/>
      <c r="L47" s="143"/>
      <c r="M47" s="145"/>
      <c r="N47" s="141"/>
      <c r="O47" s="145"/>
      <c r="P47" s="150"/>
      <c r="Q47" s="145"/>
      <c r="R47" s="143"/>
      <c r="S47" s="149"/>
      <c r="T47" s="142"/>
      <c r="U47" s="25">
        <f>SUM(M47+O47+Q47+S47+T47)</f>
        <v>0</v>
      </c>
    </row>
    <row r="48" spans="1:21" ht="13.5" thickBot="1">
      <c r="A48" s="88">
        <v>20</v>
      </c>
      <c r="B48" s="87" t="s">
        <v>37</v>
      </c>
      <c r="C48" s="122" t="s">
        <v>36</v>
      </c>
      <c r="D48" s="122" t="s">
        <v>1</v>
      </c>
      <c r="E48" s="122">
        <v>12</v>
      </c>
      <c r="F48" s="127">
        <v>297902</v>
      </c>
      <c r="G48" s="121">
        <f>F48*1</f>
        <v>297902</v>
      </c>
      <c r="H48" s="139"/>
      <c r="I48" s="119">
        <v>41162</v>
      </c>
      <c r="J48" s="130"/>
      <c r="K48" s="129">
        <v>16630</v>
      </c>
      <c r="L48" s="128"/>
      <c r="M48" s="129">
        <f>SUM(F48+G48+H48+I48+J48+K48+L48)</f>
        <v>653596</v>
      </c>
      <c r="N48" s="127">
        <v>2</v>
      </c>
      <c r="O48" s="114">
        <f>F48*2/190*N48*1.25</f>
        <v>7839.5263157894733</v>
      </c>
      <c r="P48" s="127">
        <v>0</v>
      </c>
      <c r="Q48" s="114">
        <f>F48*2/190*P48*1.5</f>
        <v>0</v>
      </c>
      <c r="R48" s="128">
        <v>0</v>
      </c>
      <c r="S48" s="124">
        <v>0</v>
      </c>
      <c r="T48" s="123">
        <v>0</v>
      </c>
      <c r="U48" s="25">
        <f>SUM(M48+O48+Q48+S48+T48)</f>
        <v>661435.52631578944</v>
      </c>
    </row>
    <row r="49" spans="1:21" ht="13.5" thickBot="1">
      <c r="A49" s="88"/>
      <c r="B49" s="87"/>
      <c r="C49" s="122"/>
      <c r="D49" s="122"/>
      <c r="E49" s="122"/>
      <c r="F49" s="127"/>
      <c r="G49" s="123"/>
      <c r="H49" s="139"/>
      <c r="I49" s="138"/>
      <c r="J49" s="130"/>
      <c r="K49" s="129"/>
      <c r="L49" s="128"/>
      <c r="M49" s="129"/>
      <c r="N49" s="127"/>
      <c r="O49" s="129"/>
      <c r="P49" s="137"/>
      <c r="Q49" s="129"/>
      <c r="R49" s="128"/>
      <c r="S49" s="124"/>
      <c r="T49" s="123"/>
      <c r="U49" s="25">
        <f>SUM(M49+O49+Q49+S49+T49)</f>
        <v>0</v>
      </c>
    </row>
    <row r="50" spans="1:21" ht="13.5" thickBot="1">
      <c r="A50" s="46">
        <v>21</v>
      </c>
      <c r="B50" s="45" t="s">
        <v>35</v>
      </c>
      <c r="C50" s="154" t="s">
        <v>34</v>
      </c>
      <c r="D50" s="154" t="s">
        <v>33</v>
      </c>
      <c r="E50" s="154">
        <v>14</v>
      </c>
      <c r="F50" s="115">
        <v>202193</v>
      </c>
      <c r="G50" s="121">
        <f>F50*1</f>
        <v>202193</v>
      </c>
      <c r="H50" s="120"/>
      <c r="I50" s="119">
        <v>15849</v>
      </c>
      <c r="J50" s="118"/>
      <c r="K50" s="117">
        <v>16630</v>
      </c>
      <c r="L50" s="116">
        <v>170618</v>
      </c>
      <c r="M50" s="116">
        <f>SUM(F50+G50+H50+I50+J50+K50+L50)</f>
        <v>607483</v>
      </c>
      <c r="N50" s="115">
        <v>16</v>
      </c>
      <c r="O50" s="114">
        <f>F50*2/190*N50*1.25</f>
        <v>42566.947368421053</v>
      </c>
      <c r="P50" s="115">
        <v>26</v>
      </c>
      <c r="Q50" s="114">
        <f>F50*2/190*P50*1.5</f>
        <v>83005.547368421045</v>
      </c>
      <c r="R50" s="113">
        <v>0</v>
      </c>
      <c r="S50" s="112">
        <v>0</v>
      </c>
      <c r="T50" s="111">
        <v>0</v>
      </c>
      <c r="U50" s="25">
        <f>SUM(M50+O50+Q50+S50+T50)</f>
        <v>733055.49473684211</v>
      </c>
    </row>
    <row r="51" spans="1:21" ht="13.5" thickBot="1">
      <c r="A51" s="75"/>
      <c r="B51" s="74"/>
      <c r="C51" s="58"/>
      <c r="D51" s="58"/>
      <c r="E51" s="58"/>
      <c r="F51" s="141"/>
      <c r="G51" s="149"/>
      <c r="H51" s="153"/>
      <c r="I51" s="152"/>
      <c r="J51" s="151"/>
      <c r="K51" s="145"/>
      <c r="L51" s="143"/>
      <c r="M51" s="143"/>
      <c r="N51" s="141"/>
      <c r="O51" s="145"/>
      <c r="P51" s="150"/>
      <c r="Q51" s="145"/>
      <c r="R51" s="143"/>
      <c r="S51" s="149"/>
      <c r="T51" s="142"/>
      <c r="U51" s="25">
        <f>SUM(M51+O51+Q51+S51+T51)</f>
        <v>0</v>
      </c>
    </row>
    <row r="52" spans="1:21" ht="13.5" thickBot="1">
      <c r="A52" s="46">
        <v>22</v>
      </c>
      <c r="B52" s="45" t="s">
        <v>32</v>
      </c>
      <c r="C52" s="154" t="s">
        <v>31</v>
      </c>
      <c r="D52" s="154" t="s">
        <v>1</v>
      </c>
      <c r="E52" s="154">
        <v>15</v>
      </c>
      <c r="F52" s="115">
        <v>234965</v>
      </c>
      <c r="G52" s="121">
        <f>F52*1</f>
        <v>234965</v>
      </c>
      <c r="H52" s="120"/>
      <c r="I52" s="119">
        <v>33024</v>
      </c>
      <c r="J52" s="118"/>
      <c r="K52" s="117">
        <v>16630</v>
      </c>
      <c r="L52" s="116">
        <v>81648</v>
      </c>
      <c r="M52" s="117">
        <f>SUM(F52+G52+H52+I52+J52+K52+L52)</f>
        <v>601232</v>
      </c>
      <c r="N52" s="115">
        <v>2</v>
      </c>
      <c r="O52" s="114">
        <f>F52*2/190*N52*1.25</f>
        <v>6183.28947368421</v>
      </c>
      <c r="P52" s="115">
        <v>1</v>
      </c>
      <c r="Q52" s="114">
        <f>F52*2/190*P52*1.5</f>
        <v>3709.9736842105262</v>
      </c>
      <c r="R52" s="113">
        <v>0</v>
      </c>
      <c r="S52" s="112">
        <v>0</v>
      </c>
      <c r="T52" s="111">
        <v>50000</v>
      </c>
      <c r="U52" s="25">
        <f>SUM(M52+O52+Q52+S52+T52)</f>
        <v>661125.26315789472</v>
      </c>
    </row>
    <row r="53" spans="1:21" ht="13.5" thickBot="1">
      <c r="A53" s="75"/>
      <c r="B53" s="74"/>
      <c r="C53" s="58"/>
      <c r="D53" s="58"/>
      <c r="E53" s="58"/>
      <c r="F53" s="141"/>
      <c r="G53" s="149"/>
      <c r="H53" s="153"/>
      <c r="I53" s="152"/>
      <c r="J53" s="151"/>
      <c r="K53" s="145"/>
      <c r="L53" s="143"/>
      <c r="M53" s="145"/>
      <c r="N53" s="141"/>
      <c r="O53" s="145"/>
      <c r="P53" s="150"/>
      <c r="Q53" s="145"/>
      <c r="R53" s="143"/>
      <c r="S53" s="149"/>
      <c r="T53" s="142"/>
      <c r="U53" s="25">
        <f>SUM(M53+O53+Q53+S53+T53)</f>
        <v>0</v>
      </c>
    </row>
    <row r="54" spans="1:21" ht="13.5" thickBot="1">
      <c r="A54" s="88">
        <v>23</v>
      </c>
      <c r="B54" s="87" t="s">
        <v>30</v>
      </c>
      <c r="C54" s="122" t="s">
        <v>29</v>
      </c>
      <c r="D54" s="122" t="s">
        <v>1</v>
      </c>
      <c r="E54" s="122">
        <v>13</v>
      </c>
      <c r="F54" s="127">
        <v>276923</v>
      </c>
      <c r="G54" s="121">
        <f>F54*1</f>
        <v>276923</v>
      </c>
      <c r="H54" s="139"/>
      <c r="I54" s="119">
        <v>38449</v>
      </c>
      <c r="J54" s="130"/>
      <c r="K54" s="129">
        <v>16630</v>
      </c>
      <c r="L54" s="128">
        <v>102099</v>
      </c>
      <c r="M54" s="129">
        <f>SUM(F54+G54+H54+I54+J54+K54+L54)</f>
        <v>711024</v>
      </c>
      <c r="N54" s="127">
        <v>0</v>
      </c>
      <c r="O54" s="114">
        <f>F54*2/190*N54*1.25</f>
        <v>0</v>
      </c>
      <c r="P54" s="127">
        <v>0</v>
      </c>
      <c r="Q54" s="114">
        <f>F54*2/190*P54*1.5</f>
        <v>0</v>
      </c>
      <c r="R54" s="125">
        <v>1</v>
      </c>
      <c r="S54" s="124">
        <v>0</v>
      </c>
      <c r="T54" s="123">
        <v>0</v>
      </c>
      <c r="U54" s="25">
        <f>SUM(M54+O54+Q54+S54+T54)</f>
        <v>711024</v>
      </c>
    </row>
    <row r="55" spans="1:21" ht="13.5" thickBot="1">
      <c r="A55" s="88"/>
      <c r="B55" s="87"/>
      <c r="C55" s="122"/>
      <c r="D55" s="122"/>
      <c r="E55" s="122"/>
      <c r="F55" s="127"/>
      <c r="G55" s="123"/>
      <c r="H55" s="139"/>
      <c r="I55" s="138"/>
      <c r="J55" s="130"/>
      <c r="K55" s="129"/>
      <c r="L55" s="128"/>
      <c r="M55" s="129"/>
      <c r="N55" s="127"/>
      <c r="O55" s="129"/>
      <c r="P55" s="137"/>
      <c r="Q55" s="129"/>
      <c r="R55" s="128"/>
      <c r="S55" s="124"/>
      <c r="T55" s="123"/>
      <c r="U55" s="25">
        <f>SUM(M55+O55+Q55+S55+T55)</f>
        <v>0</v>
      </c>
    </row>
    <row r="56" spans="1:21" ht="13.5" thickBot="1">
      <c r="A56" s="88"/>
      <c r="B56" s="87"/>
      <c r="C56" s="122"/>
      <c r="D56" s="122"/>
      <c r="E56" s="122"/>
      <c r="F56" s="127"/>
      <c r="G56" s="123"/>
      <c r="H56" s="139"/>
      <c r="I56" s="138"/>
      <c r="J56" s="130"/>
      <c r="K56" s="129"/>
      <c r="L56" s="128"/>
      <c r="M56" s="129"/>
      <c r="N56" s="127"/>
      <c r="O56" s="129"/>
      <c r="P56" s="137"/>
      <c r="Q56" s="129"/>
      <c r="R56" s="128"/>
      <c r="S56" s="124"/>
      <c r="T56" s="123"/>
      <c r="U56" s="25">
        <f>SUM(M56+O56+Q56+S56+T56)</f>
        <v>0</v>
      </c>
    </row>
    <row r="57" spans="1:21" ht="13.5" thickBot="1">
      <c r="A57" s="99">
        <v>24</v>
      </c>
      <c r="B57" s="98" t="s">
        <v>28</v>
      </c>
      <c r="C57" s="97" t="s">
        <v>27</v>
      </c>
      <c r="D57" s="44" t="s">
        <v>13</v>
      </c>
      <c r="E57" s="97">
        <v>14</v>
      </c>
      <c r="F57" s="115">
        <v>511525</v>
      </c>
      <c r="G57" s="121">
        <f>F57*1</f>
        <v>511525</v>
      </c>
      <c r="H57" s="115"/>
      <c r="I57" s="148">
        <v>68173</v>
      </c>
      <c r="J57" s="116"/>
      <c r="K57" s="117">
        <v>16630</v>
      </c>
      <c r="L57" s="116"/>
      <c r="M57" s="117">
        <f>SUM(F57+G57+H57+I57+J57+K57+L57)</f>
        <v>1107853</v>
      </c>
      <c r="N57" s="115">
        <v>0</v>
      </c>
      <c r="O57" s="117">
        <v>0</v>
      </c>
      <c r="P57" s="115">
        <v>0</v>
      </c>
      <c r="Q57" s="114">
        <f>F57*2/190*P57*1.5</f>
        <v>0</v>
      </c>
      <c r="R57" s="116">
        <v>0</v>
      </c>
      <c r="S57" s="111">
        <v>0</v>
      </c>
      <c r="T57" s="115">
        <v>0</v>
      </c>
      <c r="U57" s="25">
        <f>SUM(M57+O57+Q57+S57+T57)</f>
        <v>1107853</v>
      </c>
    </row>
    <row r="58" spans="1:21" ht="13.5" thickBot="1">
      <c r="A58" s="134"/>
      <c r="B58" s="93"/>
      <c r="C58" s="133"/>
      <c r="D58" s="73"/>
      <c r="E58" s="133"/>
      <c r="F58" s="141"/>
      <c r="G58" s="147"/>
      <c r="H58" s="141"/>
      <c r="I58" s="146"/>
      <c r="J58" s="143"/>
      <c r="K58" s="145"/>
      <c r="L58" s="143"/>
      <c r="M58" s="145"/>
      <c r="N58" s="141"/>
      <c r="O58" s="145"/>
      <c r="P58" s="141"/>
      <c r="Q58" s="144"/>
      <c r="R58" s="143"/>
      <c r="S58" s="142"/>
      <c r="T58" s="141"/>
      <c r="U58" s="25">
        <f>SUM(M58+O58+Q58+S58+T58)</f>
        <v>0</v>
      </c>
    </row>
    <row r="59" spans="1:21" ht="13.5" thickBot="1">
      <c r="A59" s="88">
        <v>25</v>
      </c>
      <c r="B59" s="87" t="s">
        <v>26</v>
      </c>
      <c r="C59" s="122" t="s">
        <v>25</v>
      </c>
      <c r="D59" s="86" t="s">
        <v>8</v>
      </c>
      <c r="E59" s="92">
        <v>12</v>
      </c>
      <c r="F59" s="127">
        <v>266619</v>
      </c>
      <c r="G59" s="140">
        <f>F59*1</f>
        <v>266619</v>
      </c>
      <c r="H59" s="139"/>
      <c r="I59" s="138">
        <v>36762</v>
      </c>
      <c r="J59" s="130"/>
      <c r="K59" s="129">
        <v>16630</v>
      </c>
      <c r="L59" s="128"/>
      <c r="M59" s="129">
        <f>SUM(F59+G59+H59+I59+J59+K59+L59)</f>
        <v>586630</v>
      </c>
      <c r="N59" s="127">
        <v>8</v>
      </c>
      <c r="O59" s="126">
        <f>F59*2/190*N59*1.25</f>
        <v>28065.157894736843</v>
      </c>
      <c r="P59" s="127">
        <v>0</v>
      </c>
      <c r="Q59" s="126">
        <f>F59*2/190*P59*1.5</f>
        <v>0</v>
      </c>
      <c r="R59" s="125">
        <v>0</v>
      </c>
      <c r="S59" s="124">
        <v>0</v>
      </c>
      <c r="T59" s="123">
        <v>0</v>
      </c>
      <c r="U59" s="25">
        <f>SUM(M59+O59+Q59+S59+T59)</f>
        <v>614695.15789473685</v>
      </c>
    </row>
    <row r="60" spans="1:21" ht="13.5" thickBot="1">
      <c r="A60" s="88"/>
      <c r="B60" s="87"/>
      <c r="C60" s="122"/>
      <c r="D60" s="86"/>
      <c r="E60" s="92"/>
      <c r="F60" s="127"/>
      <c r="G60" s="140"/>
      <c r="H60" s="139"/>
      <c r="I60" s="138"/>
      <c r="J60" s="130"/>
      <c r="K60" s="129"/>
      <c r="L60" s="128"/>
      <c r="M60" s="129"/>
      <c r="N60" s="127"/>
      <c r="O60" s="126"/>
      <c r="P60" s="127"/>
      <c r="Q60" s="126"/>
      <c r="R60" s="125"/>
      <c r="S60" s="124"/>
      <c r="T60" s="123"/>
      <c r="U60" s="25">
        <f>SUM(M60+O60+Q60+S60+T60)</f>
        <v>0</v>
      </c>
    </row>
    <row r="61" spans="1:21" ht="13.5" thickBot="1">
      <c r="A61" s="88"/>
      <c r="B61" s="87"/>
      <c r="C61" s="122"/>
      <c r="D61" s="86"/>
      <c r="E61" s="92"/>
      <c r="F61" s="127"/>
      <c r="G61" s="123"/>
      <c r="H61" s="139"/>
      <c r="I61" s="138"/>
      <c r="J61" s="130"/>
      <c r="K61" s="129"/>
      <c r="L61" s="128"/>
      <c r="M61" s="129"/>
      <c r="N61" s="127"/>
      <c r="O61" s="129"/>
      <c r="P61" s="137"/>
      <c r="Q61" s="129"/>
      <c r="R61" s="128"/>
      <c r="S61" s="124"/>
      <c r="T61" s="123"/>
      <c r="U61" s="25">
        <f>SUM(M61+O61+Q61+S61+T61)</f>
        <v>0</v>
      </c>
    </row>
    <row r="62" spans="1:21" ht="13.5" thickBot="1">
      <c r="A62" s="88"/>
      <c r="B62" s="87"/>
      <c r="C62" s="122"/>
      <c r="D62" s="86"/>
      <c r="E62" s="92"/>
      <c r="F62" s="127"/>
      <c r="G62" s="123"/>
      <c r="H62" s="139"/>
      <c r="I62" s="138"/>
      <c r="J62" s="130"/>
      <c r="K62" s="129"/>
      <c r="L62" s="128"/>
      <c r="M62" s="129"/>
      <c r="N62" s="127"/>
      <c r="O62" s="129"/>
      <c r="P62" s="137"/>
      <c r="Q62" s="129"/>
      <c r="R62" s="128"/>
      <c r="S62" s="124"/>
      <c r="T62" s="123"/>
      <c r="U62" s="25">
        <f>SUM(M62+O62+Q62+S62+T62)</f>
        <v>0</v>
      </c>
    </row>
    <row r="63" spans="1:21" ht="13.5" thickBot="1">
      <c r="A63" s="99">
        <v>26</v>
      </c>
      <c r="B63" s="98" t="s">
        <v>24</v>
      </c>
      <c r="C63" s="97" t="s">
        <v>23</v>
      </c>
      <c r="D63" s="44" t="s">
        <v>1</v>
      </c>
      <c r="E63" s="44">
        <v>15</v>
      </c>
      <c r="F63" s="112">
        <v>234965</v>
      </c>
      <c r="G63" s="136">
        <f>F63*1</f>
        <v>234965</v>
      </c>
      <c r="H63" s="115"/>
      <c r="I63" s="135">
        <v>33024</v>
      </c>
      <c r="J63" s="118"/>
      <c r="K63" s="117">
        <v>16630</v>
      </c>
      <c r="L63" s="116"/>
      <c r="M63" s="116">
        <f>SUM(F63+G63+H63+I63+J63+K63+L63)</f>
        <v>519584</v>
      </c>
      <c r="N63" s="115">
        <v>0</v>
      </c>
      <c r="O63" s="114">
        <f>F63*2/190*N63*1.25</f>
        <v>0</v>
      </c>
      <c r="P63" s="115">
        <v>0</v>
      </c>
      <c r="Q63" s="114">
        <f>F63*2/190*P63*1.5</f>
        <v>0</v>
      </c>
      <c r="R63" s="113">
        <v>0</v>
      </c>
      <c r="S63" s="112">
        <v>0</v>
      </c>
      <c r="T63" s="111">
        <v>0</v>
      </c>
      <c r="U63" s="25">
        <f>SUM(M63+O63+Q63+S63+T63)</f>
        <v>519584</v>
      </c>
    </row>
    <row r="64" spans="1:21" ht="13.5" thickBot="1">
      <c r="A64" s="134"/>
      <c r="B64" s="93"/>
      <c r="C64" s="133"/>
      <c r="D64" s="73"/>
      <c r="E64" s="73"/>
      <c r="F64" s="124"/>
      <c r="G64" s="132"/>
      <c r="H64" s="127"/>
      <c r="I64" s="131"/>
      <c r="J64" s="130"/>
      <c r="K64" s="129"/>
      <c r="L64" s="128"/>
      <c r="M64" s="128"/>
      <c r="N64" s="127"/>
      <c r="O64" s="126"/>
      <c r="P64" s="127"/>
      <c r="Q64" s="126"/>
      <c r="R64" s="125"/>
      <c r="S64" s="124"/>
      <c r="T64" s="123"/>
      <c r="U64" s="25">
        <f>SUM(M64+O64+Q64+S64+T64)</f>
        <v>0</v>
      </c>
    </row>
    <row r="65" spans="1:21" ht="13.5" thickBot="1">
      <c r="A65" s="88">
        <v>27</v>
      </c>
      <c r="B65" s="87" t="s">
        <v>22</v>
      </c>
      <c r="C65" s="122" t="s">
        <v>21</v>
      </c>
      <c r="D65" s="122" t="s">
        <v>1</v>
      </c>
      <c r="E65" s="122">
        <v>13</v>
      </c>
      <c r="F65" s="115">
        <v>276923</v>
      </c>
      <c r="G65" s="121">
        <f>F65*1</f>
        <v>276923</v>
      </c>
      <c r="H65" s="120"/>
      <c r="I65" s="119">
        <v>38449</v>
      </c>
      <c r="J65" s="118"/>
      <c r="K65" s="117">
        <v>16630</v>
      </c>
      <c r="L65" s="116">
        <v>105599</v>
      </c>
      <c r="M65" s="116">
        <f>SUM(F65+G65+H65+I65+J65+K65+L65)</f>
        <v>714524</v>
      </c>
      <c r="N65" s="115">
        <v>5</v>
      </c>
      <c r="O65" s="114">
        <f>F65*2/190*N65*1.25</f>
        <v>18218.61842105263</v>
      </c>
      <c r="P65" s="115">
        <v>34</v>
      </c>
      <c r="Q65" s="114">
        <f>F65*2/190*P65*1.5</f>
        <v>148663.92631578946</v>
      </c>
      <c r="R65" s="113">
        <v>0</v>
      </c>
      <c r="S65" s="112">
        <v>0</v>
      </c>
      <c r="T65" s="111">
        <v>0</v>
      </c>
      <c r="U65" s="25">
        <f>SUM(M65+O65+Q65+S65+T65)</f>
        <v>881406.54473684204</v>
      </c>
    </row>
    <row r="66" spans="1:21" ht="13.5" thickBot="1">
      <c r="A66" s="17"/>
      <c r="B66" s="110"/>
      <c r="C66" s="109"/>
      <c r="D66" s="109"/>
      <c r="E66" s="109"/>
      <c r="F66" s="105"/>
      <c r="G66" s="101"/>
      <c r="H66" s="108"/>
      <c r="I66" s="107"/>
      <c r="J66" s="106"/>
      <c r="K66" s="103"/>
      <c r="L66" s="102"/>
      <c r="M66" s="102"/>
      <c r="N66" s="105"/>
      <c r="O66" s="103"/>
      <c r="P66" s="104"/>
      <c r="Q66" s="103"/>
      <c r="R66" s="102"/>
      <c r="S66" s="101"/>
      <c r="T66" s="100"/>
      <c r="U66" s="25">
        <f>SUM(M66+O66+Q66+S66+T66)</f>
        <v>0</v>
      </c>
    </row>
    <row r="67" spans="1:21" ht="13.5" thickBot="1">
      <c r="A67" s="99">
        <v>28</v>
      </c>
      <c r="B67" s="98" t="s">
        <v>20</v>
      </c>
      <c r="C67" s="97" t="s">
        <v>19</v>
      </c>
      <c r="D67" s="44" t="s">
        <v>13</v>
      </c>
      <c r="E67" s="97">
        <v>15</v>
      </c>
      <c r="F67" s="38">
        <v>445916</v>
      </c>
      <c r="G67" s="43">
        <f>F67*1</f>
        <v>445916</v>
      </c>
      <c r="H67" s="38"/>
      <c r="I67" s="96">
        <v>62585</v>
      </c>
      <c r="J67" s="61"/>
      <c r="K67" s="61">
        <v>16630</v>
      </c>
      <c r="L67" s="61">
        <v>44592</v>
      </c>
      <c r="M67" s="61">
        <f>SUM(F67+G67+H67+I67+J67+K67+L67)</f>
        <v>1015639</v>
      </c>
      <c r="N67" s="38">
        <v>16</v>
      </c>
      <c r="O67" s="95">
        <f>F67*2/190*N67*1.25</f>
        <v>93877.052631578961</v>
      </c>
      <c r="P67" s="38">
        <v>0</v>
      </c>
      <c r="Q67" s="95">
        <f>F67*2/190*P67*1.5</f>
        <v>0</v>
      </c>
      <c r="R67" s="36">
        <v>0</v>
      </c>
      <c r="S67" s="94">
        <v>0</v>
      </c>
      <c r="T67" s="94">
        <v>0</v>
      </c>
      <c r="U67" s="25">
        <f>SUM(M67+O67+Q67+S67+T67)</f>
        <v>1109516.0526315789</v>
      </c>
    </row>
    <row r="68" spans="1:21" ht="13.5" thickBot="1">
      <c r="A68" s="60"/>
      <c r="B68" s="93"/>
      <c r="C68" s="92"/>
      <c r="D68" s="73"/>
      <c r="E68" s="92"/>
      <c r="F68" s="53"/>
      <c r="G68" s="91"/>
      <c r="H68" s="53"/>
      <c r="I68" s="85"/>
      <c r="J68" s="54"/>
      <c r="K68" s="54"/>
      <c r="L68" s="54"/>
      <c r="M68" s="54"/>
      <c r="N68" s="56"/>
      <c r="O68" s="50"/>
      <c r="P68" s="56"/>
      <c r="Q68" s="50"/>
      <c r="R68" s="49"/>
      <c r="S68" s="76"/>
      <c r="T68" s="76"/>
      <c r="U68" s="25">
        <f>SUM(M68+O68+Q68+S68+T68)</f>
        <v>0</v>
      </c>
    </row>
    <row r="69" spans="1:21" ht="13.5" thickBot="1">
      <c r="A69" s="46">
        <v>29</v>
      </c>
      <c r="B69" s="45" t="s">
        <v>18</v>
      </c>
      <c r="C69" s="44" t="s">
        <v>17</v>
      </c>
      <c r="D69" s="44" t="s">
        <v>16</v>
      </c>
      <c r="E69" s="44">
        <v>9</v>
      </c>
      <c r="F69" s="38">
        <v>347428</v>
      </c>
      <c r="G69" s="43">
        <f>F69*1</f>
        <v>347428</v>
      </c>
      <c r="H69" s="38"/>
      <c r="I69" s="64">
        <v>47361</v>
      </c>
      <c r="J69" s="61"/>
      <c r="K69" s="63">
        <v>16630</v>
      </c>
      <c r="L69" s="62">
        <v>120319</v>
      </c>
      <c r="M69" s="61">
        <f>SUM(F69+G69+H69+I69+J69+K69+L69)</f>
        <v>879166</v>
      </c>
      <c r="N69" s="39">
        <v>1</v>
      </c>
      <c r="O69" s="37">
        <f>F69*2/190*N69*1.25</f>
        <v>4571.4210526315783</v>
      </c>
      <c r="P69" s="38">
        <v>0</v>
      </c>
      <c r="Q69" s="37">
        <f>F69*2/190*P69*1.5</f>
        <v>0</v>
      </c>
      <c r="R69" s="36">
        <v>0</v>
      </c>
      <c r="S69" s="35">
        <v>0</v>
      </c>
      <c r="T69" s="34">
        <v>0</v>
      </c>
      <c r="U69" s="25">
        <f>SUM(M69+O69+Q69+S69+T69)</f>
        <v>883737.42105263157</v>
      </c>
    </row>
    <row r="70" spans="1:21" ht="13.5" thickBot="1">
      <c r="A70" s="88"/>
      <c r="B70" s="87"/>
      <c r="C70" s="86"/>
      <c r="D70" s="86"/>
      <c r="E70" s="86"/>
      <c r="F70" s="81"/>
      <c r="G70" s="91"/>
      <c r="H70" s="81"/>
      <c r="I70" s="85"/>
      <c r="J70" s="84"/>
      <c r="K70" s="80"/>
      <c r="L70" s="83"/>
      <c r="M70" s="84"/>
      <c r="N70" s="82"/>
      <c r="O70" s="90"/>
      <c r="P70" s="81"/>
      <c r="Q70" s="90"/>
      <c r="R70" s="89"/>
      <c r="S70" s="78"/>
      <c r="T70" s="47"/>
      <c r="U70" s="25">
        <f>SUM(M70+O70+Q70+S70+T70)</f>
        <v>0</v>
      </c>
    </row>
    <row r="71" spans="1:21" ht="13.5" thickBot="1">
      <c r="A71" s="88"/>
      <c r="B71" s="87"/>
      <c r="C71" s="86"/>
      <c r="D71" s="86"/>
      <c r="E71" s="86"/>
      <c r="F71" s="81"/>
      <c r="G71" s="91"/>
      <c r="H71" s="81"/>
      <c r="I71" s="85"/>
      <c r="J71" s="84"/>
      <c r="K71" s="80"/>
      <c r="L71" s="83"/>
      <c r="M71" s="84"/>
      <c r="N71" s="82"/>
      <c r="O71" s="90"/>
      <c r="P71" s="81"/>
      <c r="Q71" s="90"/>
      <c r="R71" s="89"/>
      <c r="S71" s="78"/>
      <c r="T71" s="47"/>
      <c r="U71" s="25">
        <f>SUM(M71+O71+Q71+S71+T71)</f>
        <v>0</v>
      </c>
    </row>
    <row r="72" spans="1:21" ht="13.5" thickBot="1">
      <c r="A72" s="88"/>
      <c r="B72" s="87"/>
      <c r="C72" s="86"/>
      <c r="D72" s="86"/>
      <c r="E72" s="86"/>
      <c r="F72" s="81"/>
      <c r="G72" s="82"/>
      <c r="H72" s="81"/>
      <c r="I72" s="85"/>
      <c r="J72" s="84"/>
      <c r="K72" s="80"/>
      <c r="L72" s="83"/>
      <c r="M72" s="84"/>
      <c r="N72" s="82"/>
      <c r="O72" s="80"/>
      <c r="P72" s="81"/>
      <c r="Q72" s="80"/>
      <c r="R72" s="79"/>
      <c r="S72" s="78"/>
      <c r="T72" s="47"/>
      <c r="U72" s="25">
        <f>SUM(M72+O72+Q72+S72+T72)</f>
        <v>0</v>
      </c>
    </row>
    <row r="73" spans="1:21" ht="13.5" thickBot="1">
      <c r="A73" s="88"/>
      <c r="B73" s="87"/>
      <c r="C73" s="86"/>
      <c r="D73" s="86"/>
      <c r="E73" s="86"/>
      <c r="F73" s="81"/>
      <c r="G73" s="82"/>
      <c r="H73" s="81"/>
      <c r="I73" s="85"/>
      <c r="J73" s="84"/>
      <c r="K73" s="80"/>
      <c r="L73" s="83"/>
      <c r="M73" s="84"/>
      <c r="N73" s="82"/>
      <c r="O73" s="80"/>
      <c r="P73" s="81"/>
      <c r="Q73" s="80"/>
      <c r="R73" s="79"/>
      <c r="S73" s="78"/>
      <c r="T73" s="47"/>
      <c r="U73" s="25">
        <f>SUM(M73+O73+Q73+S73+T73)</f>
        <v>0</v>
      </c>
    </row>
    <row r="74" spans="1:21" ht="13.5" thickBot="1">
      <c r="A74" s="88"/>
      <c r="B74" s="87"/>
      <c r="C74" s="86"/>
      <c r="D74" s="86"/>
      <c r="E74" s="86"/>
      <c r="F74" s="81"/>
      <c r="G74" s="82"/>
      <c r="H74" s="81"/>
      <c r="I74" s="85"/>
      <c r="J74" s="84"/>
      <c r="K74" s="80"/>
      <c r="L74" s="83"/>
      <c r="M74" s="84"/>
      <c r="N74" s="82"/>
      <c r="O74" s="80"/>
      <c r="P74" s="81"/>
      <c r="Q74" s="80"/>
      <c r="R74" s="79"/>
      <c r="S74" s="78"/>
      <c r="T74" s="47"/>
      <c r="U74" s="25">
        <f>SUM(M74+O74+Q74+S74+T74)</f>
        <v>0</v>
      </c>
    </row>
    <row r="75" spans="1:21" ht="13.5" thickBot="1">
      <c r="A75" s="46">
        <v>30</v>
      </c>
      <c r="B75" s="45" t="s">
        <v>15</v>
      </c>
      <c r="C75" s="44" t="s">
        <v>14</v>
      </c>
      <c r="D75" s="44" t="s">
        <v>13</v>
      </c>
      <c r="E75" s="44">
        <v>12</v>
      </c>
      <c r="F75" s="38">
        <v>297691</v>
      </c>
      <c r="G75" s="43">
        <f>F75*1</f>
        <v>297691</v>
      </c>
      <c r="H75" s="38"/>
      <c r="I75" s="64">
        <v>79349</v>
      </c>
      <c r="J75" s="61"/>
      <c r="K75" s="63">
        <v>16630</v>
      </c>
      <c r="L75" s="62">
        <v>28269</v>
      </c>
      <c r="M75" s="61">
        <f>SUM(F75+G75+H75+I75+J75+K75+L75)</f>
        <v>719630</v>
      </c>
      <c r="N75" s="39">
        <v>0</v>
      </c>
      <c r="O75" s="37">
        <f>F75*2/190*N75*1.25</f>
        <v>0</v>
      </c>
      <c r="P75" s="38">
        <v>0</v>
      </c>
      <c r="Q75" s="37">
        <f>F75*2/190*P75*1.5</f>
        <v>0</v>
      </c>
      <c r="R75" s="36">
        <v>0</v>
      </c>
      <c r="S75" s="35">
        <v>0</v>
      </c>
      <c r="T75" s="34">
        <v>0</v>
      </c>
      <c r="U75" s="25">
        <f>SUM(M75+O75+Q75+S75+T75)</f>
        <v>719630</v>
      </c>
    </row>
    <row r="76" spans="1:21" ht="13.5" thickBot="1">
      <c r="A76" s="75"/>
      <c r="B76" s="74"/>
      <c r="C76" s="73"/>
      <c r="D76" s="73"/>
      <c r="E76" s="73"/>
      <c r="F76" s="53"/>
      <c r="G76" s="69"/>
      <c r="H76" s="53"/>
      <c r="I76" s="71"/>
      <c r="J76" s="70"/>
      <c r="K76" s="68"/>
      <c r="L76" s="54"/>
      <c r="M76" s="84"/>
      <c r="N76" s="69"/>
      <c r="O76" s="68"/>
      <c r="P76" s="53"/>
      <c r="Q76" s="68"/>
      <c r="R76" s="67"/>
      <c r="S76" s="66"/>
      <c r="T76" s="65"/>
      <c r="U76" s="25">
        <f>SUM(M76+O76+Q76+S76+T76)</f>
        <v>0</v>
      </c>
    </row>
    <row r="77" spans="1:21" ht="13.5" thickBot="1">
      <c r="A77" s="88">
        <v>31</v>
      </c>
      <c r="B77" s="87" t="s">
        <v>12</v>
      </c>
      <c r="C77" s="86" t="s">
        <v>11</v>
      </c>
      <c r="D77" s="86" t="s">
        <v>1</v>
      </c>
      <c r="E77" s="86">
        <v>10</v>
      </c>
      <c r="F77" s="81">
        <v>339860</v>
      </c>
      <c r="G77" s="43">
        <f>F77*1</f>
        <v>339860</v>
      </c>
      <c r="H77" s="81"/>
      <c r="I77" s="64">
        <v>46587</v>
      </c>
      <c r="J77" s="84"/>
      <c r="K77" s="80">
        <v>16630</v>
      </c>
      <c r="L77" s="83">
        <v>31718</v>
      </c>
      <c r="M77" s="61">
        <f>SUM(F77+G77+H77+I77+J77+K77+L77)</f>
        <v>774655</v>
      </c>
      <c r="N77" s="82">
        <v>22</v>
      </c>
      <c r="O77" s="37">
        <f>F77*2/190*N77*1.25</f>
        <v>98380.526315789466</v>
      </c>
      <c r="P77" s="81">
        <v>1</v>
      </c>
      <c r="Q77" s="37">
        <f>F77*2/190*P77*1.5</f>
        <v>5366.2105263157891</v>
      </c>
      <c r="R77" s="89">
        <v>0</v>
      </c>
      <c r="S77" s="78">
        <v>0</v>
      </c>
      <c r="T77" s="47">
        <v>0</v>
      </c>
      <c r="U77" s="25">
        <f>SUM(M77+O77+Q77+S77+T77)</f>
        <v>878401.73684210528</v>
      </c>
    </row>
    <row r="78" spans="1:21" ht="13.5" thickBot="1">
      <c r="A78" s="88"/>
      <c r="B78" s="87"/>
      <c r="C78" s="86"/>
      <c r="D78" s="86"/>
      <c r="E78" s="86"/>
      <c r="F78" s="81"/>
      <c r="G78" s="51"/>
      <c r="H78" s="81"/>
      <c r="I78" s="85"/>
      <c r="J78" s="84"/>
      <c r="K78" s="80"/>
      <c r="L78" s="83"/>
      <c r="M78" s="70"/>
      <c r="N78" s="82"/>
      <c r="O78" s="80"/>
      <c r="P78" s="81"/>
      <c r="Q78" s="80"/>
      <c r="R78" s="79"/>
      <c r="S78" s="78"/>
      <c r="T78" s="47"/>
      <c r="U78" s="25">
        <f>SUM(M78+O78+Q78+S78+T78)</f>
        <v>0</v>
      </c>
    </row>
    <row r="79" spans="1:21" ht="13.5" thickBot="1">
      <c r="A79" s="46">
        <v>32</v>
      </c>
      <c r="B79" s="77" t="s">
        <v>10</v>
      </c>
      <c r="C79" s="44" t="s">
        <v>9</v>
      </c>
      <c r="D79" s="44" t="s">
        <v>8</v>
      </c>
      <c r="E79" s="44">
        <v>15</v>
      </c>
      <c r="F79" s="38">
        <v>200804</v>
      </c>
      <c r="G79" s="43">
        <f>F79*1</f>
        <v>200804</v>
      </c>
      <c r="H79" s="38"/>
      <c r="I79" s="64">
        <v>29494</v>
      </c>
      <c r="J79" s="61"/>
      <c r="K79" s="63">
        <v>16630</v>
      </c>
      <c r="L79" s="62"/>
      <c r="M79" s="61">
        <f>SUM(F79+G79+H79+I79+J79+K79+L79)</f>
        <v>447732</v>
      </c>
      <c r="N79" s="39">
        <v>0</v>
      </c>
      <c r="O79" s="37">
        <f>F79*2/190*N79*1.25</f>
        <v>0</v>
      </c>
      <c r="P79" s="38">
        <v>0</v>
      </c>
      <c r="Q79" s="37">
        <f>F79*2/190*P79*1.5</f>
        <v>0</v>
      </c>
      <c r="R79" s="36">
        <v>0</v>
      </c>
      <c r="S79" s="35">
        <v>0</v>
      </c>
      <c r="T79" s="34">
        <v>0</v>
      </c>
      <c r="U79" s="25">
        <f>SUM(M79+O79+Q79+S79+T79)</f>
        <v>447732</v>
      </c>
    </row>
    <row r="80" spans="1:21" ht="13.5" thickBot="1">
      <c r="A80" s="60"/>
      <c r="B80" s="59"/>
      <c r="C80" s="58"/>
      <c r="D80" s="58"/>
      <c r="E80" s="58"/>
      <c r="F80" s="56"/>
      <c r="G80" s="57"/>
      <c r="H80" s="56"/>
      <c r="I80" s="55"/>
      <c r="J80" s="54"/>
      <c r="K80" s="54"/>
      <c r="L80" s="54"/>
      <c r="M80" s="54"/>
      <c r="N80" s="56"/>
      <c r="O80" s="50"/>
      <c r="P80" s="56"/>
      <c r="Q80" s="50"/>
      <c r="R80" s="49"/>
      <c r="S80" s="76"/>
      <c r="T80" s="76"/>
      <c r="U80" s="25">
        <f>SUM(M80+O80+Q80+S80+T80)</f>
        <v>0</v>
      </c>
    </row>
    <row r="81" spans="1:21" ht="13.5" thickBot="1">
      <c r="A81" s="46">
        <v>33</v>
      </c>
      <c r="B81" s="45" t="s">
        <v>7</v>
      </c>
      <c r="C81" s="44" t="s">
        <v>6</v>
      </c>
      <c r="D81" s="44" t="s">
        <v>1</v>
      </c>
      <c r="E81" s="44">
        <v>15</v>
      </c>
      <c r="F81" s="38">
        <v>234965</v>
      </c>
      <c r="G81" s="43">
        <f>F81*1</f>
        <v>234965</v>
      </c>
      <c r="H81" s="38"/>
      <c r="I81" s="64">
        <v>33024</v>
      </c>
      <c r="J81" s="61"/>
      <c r="K81" s="61">
        <v>16630</v>
      </c>
      <c r="L81" s="62">
        <v>81648</v>
      </c>
      <c r="M81" s="61">
        <f>SUM(F81+G81+H81+I81+J81+K81+L81)</f>
        <v>601232</v>
      </c>
      <c r="N81" s="39">
        <v>2</v>
      </c>
      <c r="O81" s="37">
        <f>F81*2/190*N81*1.25</f>
        <v>6183.28947368421</v>
      </c>
      <c r="P81" s="38">
        <v>1</v>
      </c>
      <c r="Q81" s="37">
        <f>F81*2/190*P81*1.5</f>
        <v>3709.9736842105262</v>
      </c>
      <c r="R81" s="36">
        <v>0</v>
      </c>
      <c r="S81" s="35">
        <v>0</v>
      </c>
      <c r="T81" s="34">
        <v>0</v>
      </c>
      <c r="U81" s="25">
        <f>SUM(M81+O81+Q81+S81+T81)</f>
        <v>611125.26315789472</v>
      </c>
    </row>
    <row r="82" spans="1:21" ht="13.5" thickBot="1">
      <c r="A82" s="75"/>
      <c r="B82" s="74"/>
      <c r="C82" s="73"/>
      <c r="D82" s="73"/>
      <c r="E82" s="73"/>
      <c r="F82" s="53"/>
      <c r="G82" s="72"/>
      <c r="H82" s="53"/>
      <c r="I82" s="71"/>
      <c r="J82" s="70"/>
      <c r="K82" s="70"/>
      <c r="L82" s="54"/>
      <c r="M82" s="70"/>
      <c r="N82" s="69"/>
      <c r="O82" s="68"/>
      <c r="P82" s="53"/>
      <c r="Q82" s="68"/>
      <c r="R82" s="67"/>
      <c r="S82" s="66"/>
      <c r="T82" s="65"/>
      <c r="U82" s="25">
        <f>SUM(M82+O82+Q82+S82+T82)</f>
        <v>0</v>
      </c>
    </row>
    <row r="83" spans="1:21" ht="13.5" thickBot="1">
      <c r="A83" s="46">
        <v>34</v>
      </c>
      <c r="B83" s="45" t="s">
        <v>5</v>
      </c>
      <c r="C83" s="44" t="s">
        <v>4</v>
      </c>
      <c r="D83" s="44" t="s">
        <v>1</v>
      </c>
      <c r="E83" s="44">
        <v>15</v>
      </c>
      <c r="F83" s="38">
        <v>224837</v>
      </c>
      <c r="G83" s="43">
        <f>F83*1</f>
        <v>224837</v>
      </c>
      <c r="H83" s="38"/>
      <c r="I83" s="64">
        <v>33024</v>
      </c>
      <c r="J83" s="61"/>
      <c r="K83" s="63">
        <v>16630</v>
      </c>
      <c r="L83" s="62"/>
      <c r="M83" s="61">
        <f>SUM(F83+G83+H83+I83+J83+K83+L83)</f>
        <v>499328</v>
      </c>
      <c r="N83" s="39">
        <v>10</v>
      </c>
      <c r="O83" s="37">
        <f>F83*2/190*N83*1.25</f>
        <v>29583.815789473687</v>
      </c>
      <c r="P83" s="38">
        <v>24</v>
      </c>
      <c r="Q83" s="37">
        <f>F83*2/190*P83*1.5</f>
        <v>85201.389473684219</v>
      </c>
      <c r="R83" s="36">
        <v>0</v>
      </c>
      <c r="S83" s="35">
        <v>0</v>
      </c>
      <c r="T83" s="35">
        <v>0</v>
      </c>
      <c r="U83" s="25">
        <f>SUM(M83+O83+Q83+S83+T83)</f>
        <v>614113.20526315796</v>
      </c>
    </row>
    <row r="84" spans="1:21" ht="13.5" thickBot="1">
      <c r="A84" s="60"/>
      <c r="B84" s="59"/>
      <c r="C84" s="58"/>
      <c r="D84" s="58"/>
      <c r="E84" s="58"/>
      <c r="F84" s="56"/>
      <c r="G84" s="57"/>
      <c r="H84" s="56"/>
      <c r="I84" s="55"/>
      <c r="J84" s="54"/>
      <c r="K84" s="54"/>
      <c r="L84" s="54"/>
      <c r="M84" s="54"/>
      <c r="N84" s="53"/>
      <c r="O84" s="52"/>
      <c r="P84" s="51"/>
      <c r="Q84" s="50"/>
      <c r="R84" s="49"/>
      <c r="S84" s="48"/>
      <c r="T84" s="47"/>
      <c r="U84" s="25">
        <f>SUM(M84+O84+Q84+S84+T84)</f>
        <v>0</v>
      </c>
    </row>
    <row r="85" spans="1:21" ht="13.5" thickBot="1">
      <c r="A85" s="46">
        <v>35</v>
      </c>
      <c r="B85" s="45" t="s">
        <v>3</v>
      </c>
      <c r="C85" s="44" t="s">
        <v>2</v>
      </c>
      <c r="D85" s="44" t="s">
        <v>1</v>
      </c>
      <c r="E85" s="44">
        <v>15</v>
      </c>
      <c r="F85" s="38">
        <v>234965</v>
      </c>
      <c r="G85" s="43">
        <f>F85*1</f>
        <v>234965</v>
      </c>
      <c r="H85" s="38"/>
      <c r="I85" s="42">
        <v>33024</v>
      </c>
      <c r="J85" s="38"/>
      <c r="K85" s="41">
        <v>16630</v>
      </c>
      <c r="L85" s="40"/>
      <c r="M85" s="38">
        <f>SUM(F85+G85+H85+I85+J85+K85+L85)</f>
        <v>519584</v>
      </c>
      <c r="N85" s="39">
        <v>0</v>
      </c>
      <c r="O85" s="37">
        <f>F85*2/190*N85*1.25</f>
        <v>0</v>
      </c>
      <c r="P85" s="38">
        <v>0</v>
      </c>
      <c r="Q85" s="37">
        <f>F85*2/190*P85*1.5</f>
        <v>0</v>
      </c>
      <c r="R85" s="36">
        <v>1</v>
      </c>
      <c r="S85" s="35">
        <v>1673</v>
      </c>
      <c r="T85" s="34">
        <v>50000</v>
      </c>
      <c r="U85" s="25">
        <f>SUM(M85+O85+Q85+S85+T85)</f>
        <v>571257</v>
      </c>
    </row>
    <row r="86" spans="1:21" ht="13.5" thickBot="1">
      <c r="A86" s="33"/>
      <c r="B86" s="32"/>
      <c r="C86" s="31"/>
      <c r="D86" s="31"/>
      <c r="E86" s="31"/>
      <c r="F86" s="6"/>
      <c r="G86" s="28"/>
      <c r="H86" s="6"/>
      <c r="I86" s="30"/>
      <c r="J86" s="6"/>
      <c r="K86" s="28"/>
      <c r="L86" s="29"/>
      <c r="M86" s="6"/>
      <c r="N86" s="8"/>
      <c r="O86" s="28"/>
      <c r="P86" s="6"/>
      <c r="Q86" s="28"/>
      <c r="R86" s="27"/>
      <c r="S86" s="2"/>
      <c r="T86" s="26"/>
      <c r="U86" s="25">
        <f>SUM(M86+O86+Q86+S86+T86)</f>
        <v>0</v>
      </c>
    </row>
    <row r="87" spans="1:21">
      <c r="A87" s="24"/>
      <c r="B87" s="23"/>
      <c r="C87" s="22" t="s">
        <v>0</v>
      </c>
      <c r="D87" s="22"/>
      <c r="E87" s="22"/>
      <c r="F87" s="20"/>
      <c r="G87" s="20"/>
      <c r="H87" s="18"/>
      <c r="I87" s="21"/>
      <c r="J87" s="19"/>
      <c r="K87" s="19"/>
      <c r="L87" s="19"/>
      <c r="M87" s="19"/>
      <c r="N87" s="19"/>
      <c r="O87" s="18"/>
      <c r="P87" s="20"/>
      <c r="Q87" s="20"/>
      <c r="R87" s="19"/>
      <c r="S87" s="18"/>
      <c r="T87" s="19"/>
      <c r="U87" s="18"/>
    </row>
    <row r="88" spans="1:21" ht="13.5" thickBot="1">
      <c r="A88" s="17"/>
      <c r="B88" s="16"/>
      <c r="C88" s="15"/>
      <c r="D88" s="14"/>
      <c r="E88" s="14"/>
      <c r="F88" s="11">
        <f>SUM(F5:F87)</f>
        <v>10351885</v>
      </c>
      <c r="G88" s="13">
        <f>SUM(G5:G87)</f>
        <v>10351885</v>
      </c>
      <c r="H88" s="10"/>
      <c r="I88" s="12">
        <f>SUM(I5:I87)</f>
        <v>1454450</v>
      </c>
      <c r="J88" s="9"/>
      <c r="K88" s="11">
        <f>SUM(K5:K87)</f>
        <v>603116</v>
      </c>
      <c r="L88" s="10">
        <f>SUM(L5:L87)</f>
        <v>2556744</v>
      </c>
      <c r="M88" s="9">
        <f>SUM(M5:M87)</f>
        <v>25318080</v>
      </c>
      <c r="N88" s="8">
        <f>SUM(N5:N87)</f>
        <v>218</v>
      </c>
      <c r="O88" s="7">
        <f>SUM(O5:O87)</f>
        <v>865292.06578947348</v>
      </c>
      <c r="P88" s="6">
        <f>SUM(P5:P87)</f>
        <v>169</v>
      </c>
      <c r="Q88" s="5">
        <f>SUM(Q5:Q87)</f>
        <v>668524.87894736847</v>
      </c>
      <c r="R88" s="4">
        <f>SUM(R5:R87)</f>
        <v>8</v>
      </c>
      <c r="S88" s="3">
        <f>SUM(S5:S87)</f>
        <v>5019</v>
      </c>
      <c r="T88" s="2">
        <f>SUM(T5:T87)</f>
        <v>250000</v>
      </c>
      <c r="U88" s="1">
        <f>SUM(U5:U87)</f>
        <v>27106915.944736842</v>
      </c>
    </row>
  </sheetData>
  <mergeCells count="1">
    <mergeCell ref="C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dcterms:created xsi:type="dcterms:W3CDTF">2014-07-08T15:30:40Z</dcterms:created>
  <dcterms:modified xsi:type="dcterms:W3CDTF">2014-07-08T15:31:35Z</dcterms:modified>
</cp:coreProperties>
</file>